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ĆI DIO" sheetId="1" state="visible" r:id="rId2"/>
    <sheet name="PRIH.RASH. po progr.ekon. izvor" sheetId="2" state="visible" r:id="rId3"/>
    <sheet name="PRIH. RASH. - EKON. KLAS" sheetId="3" state="visible" r:id="rId4"/>
    <sheet name="PRIH. RASH. PO IZVORIMA FIN.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<sst xmlns="http://schemas.openxmlformats.org/spreadsheetml/2006/main" count="353" uniqueCount="171">
  <si>
    <t xml:space="preserve">Na temelju zakona o proračunu (“Narodne novine” broj 144/21) i Pravilnikom o polugodišnjem i godišnjem izvještaju o izvršenju proračuna (“Narodne novine” broj 24/13, 102/17, 1/20, 147/20), propisana je obveza sastavljanja i podnošenja godišnjeg izvještaja o izvršenju financijskog plana.  </t>
  </si>
  <si>
    <t xml:space="preserve">GODIŠNJI IZVJEŠTAJ O IZVRŠENJU FINANCIJSKOG PLANA OSNOVNE ŠKOLE MARINA GETALDIĆA ZA 2022. GODINU</t>
  </si>
  <si>
    <t xml:space="preserve">A. RAČUN PRIHODA I RASHODA </t>
  </si>
  <si>
    <t xml:space="preserve">Oznaka</t>
  </si>
  <si>
    <t xml:space="preserve">Ostvarenje/Izvršenje 2021. (1)</t>
  </si>
  <si>
    <t xml:space="preserve">Izvorni plan -(2.)</t>
  </si>
  <si>
    <t xml:space="preserve">Tekući plan -(3.)</t>
  </si>
  <si>
    <t xml:space="preserve">Ostvarenje/Izvršenje  2022.(4.)</t>
  </si>
  <si>
    <t xml:space="preserve">Indeks 4./1. (5.)</t>
  </si>
  <si>
    <t xml:space="preserve">Indeks 4./3. (6.)</t>
  </si>
  <si>
    <t xml:space="preserve">6 Prihodi poslovanja</t>
  </si>
  <si>
    <t xml:space="preserve">7 Prihodi od prodaje nefinancijske imovine</t>
  </si>
  <si>
    <t xml:space="preserve"> PRIHODI UKUPNO</t>
  </si>
  <si>
    <t xml:space="preserve">3 Rashodi poslovanja</t>
  </si>
  <si>
    <t xml:space="preserve">4 Rashodi za nabavu nefinancijske imovine</t>
  </si>
  <si>
    <t xml:space="preserve">RASHODI UKUPNO</t>
  </si>
  <si>
    <t xml:space="preserve">Razlika - višak/manjak</t>
  </si>
  <si>
    <t xml:space="preserve">B. RAČUN FINANCIRANJA</t>
  </si>
  <si>
    <t xml:space="preserve">Izvorni plan (2.)</t>
  </si>
  <si>
    <t xml:space="preserve">Tekući plan (3.)</t>
  </si>
  <si>
    <t xml:space="preserve">8 Primici od financijske imovine i zaduživanja</t>
  </si>
  <si>
    <t xml:space="preserve">5  Izdaci za financijsku imovinu i otplate zajmova</t>
  </si>
  <si>
    <t xml:space="preserve">Neto zaduživanje/financiranje</t>
  </si>
  <si>
    <t xml:space="preserve">C. RASPOLOŽIVA SREDSTVA IZ PRETHODNE GODINE</t>
  </si>
  <si>
    <t xml:space="preserve">Ostvarenje/Izvršenje 2021. GOD.(1)</t>
  </si>
  <si>
    <t xml:space="preserve">Višak/manjak iz prethodnih godina</t>
  </si>
  <si>
    <t xml:space="preserve">IZVRŠENJE RASHODA PO EKONOMSKOJ I PROGRAMSKOJ KLASIFIKACIJI I IZVORIMA FINANCIRANJA 2022. GODINA</t>
  </si>
  <si>
    <t xml:space="preserve">POSEBNI DIO</t>
  </si>
  <si>
    <t xml:space="preserve">Izvorni plan/ Tekući plan</t>
  </si>
  <si>
    <t xml:space="preserve">Izvršenje  2022.</t>
  </si>
  <si>
    <t xml:space="preserve"> (3./2.)</t>
  </si>
  <si>
    <t xml:space="preserve">Ukupno</t>
  </si>
  <si>
    <t xml:space="preserve">OSNIVNA ŠKOLA MARINA GETALDIĆA</t>
  </si>
  <si>
    <t xml:space="preserve">8054 DECENTRALIZIRANE FUNKCIJE- MINIMALNI FINANCIJSKI STANDARD</t>
  </si>
  <si>
    <t xml:space="preserve">A805401 MATERIJALNI I FINANCIJSKI RASHODI</t>
  </si>
  <si>
    <t xml:space="preserve">Izvor: 31 Potpore za decentralizirane izdatke</t>
  </si>
  <si>
    <t xml:space="preserve">32 Materijalni rashodi</t>
  </si>
  <si>
    <t xml:space="preserve">321 Naknade troškova zaposlenima</t>
  </si>
  <si>
    <t xml:space="preserve">3211 Službena putovanja</t>
  </si>
  <si>
    <t xml:space="preserve">3213 Stručno usavršavanje zaposlenika</t>
  </si>
  <si>
    <t xml:space="preserve">322 Rashodi za materijal i energiju</t>
  </si>
  <si>
    <t xml:space="preserve">3221 Uredski materijal i ostali materijalni rashodi</t>
  </si>
  <si>
    <t xml:space="preserve">3223 Energija</t>
  </si>
  <si>
    <t xml:space="preserve">3224 Materijal i dijelovi za tekuće i investicijsko održavanje</t>
  </si>
  <si>
    <t xml:space="preserve">3227 Službena, radna i zaštitna odjeća i obuća</t>
  </si>
  <si>
    <t xml:space="preserve">323 Rashodi za usluge</t>
  </si>
  <si>
    <t xml:space="preserve">3231 Usluge telefona, pošte i prijevoza</t>
  </si>
  <si>
    <t xml:space="preserve">3232 Usluge tekućeg i investicijskog održavanja</t>
  </si>
  <si>
    <t xml:space="preserve">3234 Komunalne usluge</t>
  </si>
  <si>
    <t xml:space="preserve">3236 Zdravstvene i veterinarske usluge</t>
  </si>
  <si>
    <t xml:space="preserve">3238 Računalne usluge</t>
  </si>
  <si>
    <t xml:space="preserve">3239 Ostale usluge</t>
  </si>
  <si>
    <t xml:space="preserve">329 Ostali nespomenuti rashodi poslovanja</t>
  </si>
  <si>
    <t xml:space="preserve">3292 Premije osiguranja</t>
  </si>
  <si>
    <t xml:space="preserve">3293 Reprezentacija</t>
  </si>
  <si>
    <t xml:space="preserve">3294 Članarine</t>
  </si>
  <si>
    <t xml:space="preserve">3299 Ostali nespomenuti rashodi poslovanja</t>
  </si>
  <si>
    <t xml:space="preserve">34 Financijski rashodi</t>
  </si>
  <si>
    <t xml:space="preserve">343 Ostali financijski rashodi</t>
  </si>
  <si>
    <t xml:space="preserve">3431 Bankarske usluge i usluge platnog prometa</t>
  </si>
  <si>
    <t xml:space="preserve">U financijskom planu za 2022. godinu za materijalne i financijske rashode je planirano 482.000,00 kn. Ovom aktivnosti podmiruju se opći rashodi i rashodi za tekuće i investicijsko održavanje. OŠ Marina Getaldića u 2022. godini je potrošila 481.999, 04 odnosno sva planirana sredstava. Ostali neposmenuti rashodi 329 potrošeni su 17% više od planiranih za 2022. godinu, ali se nalaze u ukupnom planu za sva materijalna i financijska sredstva za 2022. godinu.</t>
  </si>
  <si>
    <t xml:space="preserve">T805404 REDOVNA DJELATNOST OSNOVNOG OBRAZOVANJA</t>
  </si>
  <si>
    <t xml:space="preserve">Izvor: 49 Pomoći iz državnog proračuna za plaće te ostale rashode za zaposlene</t>
  </si>
  <si>
    <t xml:space="preserve">31 Rashodi za zaposlene</t>
  </si>
  <si>
    <t xml:space="preserve">311 Plaće</t>
  </si>
  <si>
    <t xml:space="preserve">3111 Plaće za redovan rad</t>
  </si>
  <si>
    <t xml:space="preserve">312 Ostali rashodi za zaposlene</t>
  </si>
  <si>
    <t xml:space="preserve">3121 Ostali rashodi za zaposlene</t>
  </si>
  <si>
    <t xml:space="preserve">313 Doprinosi na plaće</t>
  </si>
  <si>
    <t xml:space="preserve">3132 Doprinos za zdravstveno osiguranje</t>
  </si>
  <si>
    <t xml:space="preserve">3212 Naknade za prijevoz, za rad na terenu i odvojeni život</t>
  </si>
  <si>
    <t xml:space="preserve">3295 Pristojbe i naknade</t>
  </si>
  <si>
    <t xml:space="preserve">T805404 - Izdaci za zaposlene financira država kroz resorno ministarstvo u čijoj je ovlasti cijelo područje radnih odnosa i plaća zaposlenika u školstvu. OŠ Marina Getaldića u 2022. godini za redovnu djelatnost osnovnog školstva utrošila 5.479.464,53 kn. Isplate se vrše sukladno pravima iz kolektivnih ugovora.</t>
  </si>
  <si>
    <t xml:space="preserve">8055 DECENTRALIZIRANE FUNKCIJE - IZNAD MINIMALNOG FINANCIJSKOG STANDARDA</t>
  </si>
  <si>
    <t xml:space="preserve">A805502 OSTALI PROJEKTI U OSNOVNOM ŠKOLSTVU</t>
  </si>
  <si>
    <t xml:space="preserve">Izvor: 11 Opći prihodi i primici</t>
  </si>
  <si>
    <t xml:space="preserve">37 Naknade građanima i kućanstvima na temelju osiguranja i druge naknade</t>
  </si>
  <si>
    <t xml:space="preserve">372 Ostale naknade građanima i kućanstvima iz proračuna</t>
  </si>
  <si>
    <t xml:space="preserve">3721 Naknade građanima i kućanstvima u novcu</t>
  </si>
  <si>
    <t xml:space="preserve">Izvor: 25 Vlastiti prihodi proračunskih korisnika</t>
  </si>
  <si>
    <t xml:space="preserve">Izvor: 55 Donacije i ostali namjenski prihodi proračunskih korisnika</t>
  </si>
  <si>
    <t xml:space="preserve">3133 Doprinos za zapošljavanje</t>
  </si>
  <si>
    <t xml:space="preserve">3296 Troškovi sudskih postupaka</t>
  </si>
  <si>
    <t xml:space="preserve">3433 Zatezne kamate</t>
  </si>
  <si>
    <t xml:space="preserve">A805502 U ovom projektu planirani su rashodi u iznosu 317.670 kn dok je utrošeno 93,24% . Rashodi iz projekta odnose ne na različite izvore financiranja. Izvor 11 financira Osnovač (Grad Dubrovnik ) a sredstva su namjenjena za materijalne rashode  ( dio troškova električne enegrije) te nabava radnih bilježica za učenike. Iz izvora 55 ( donacije) planirana su sredstva za isplatu plaća po tužbama zaposlenika te ostalim troškovima sudskih postupaka koja su i  utrošena na planirano (82,71% planiranih sredstava) . Vlastiti prihodi ( izvor 25) su utrošeni u skladu s planom i odlukom o korištenju vlastitih  prihoda.</t>
  </si>
  <si>
    <t xml:space="preserve">A805506 PRODUŽENI BORAVAK</t>
  </si>
  <si>
    <t xml:space="preserve">3722 Naknade građanima i kućanstvima u naravi</t>
  </si>
  <si>
    <t xml:space="preserve">A805506 - Projekt Produženi boravak provodi se kao sustavni program brige za djecu nižih razreda koji uključuje organizirani boravak u školi izvan nastave, dodatni odgojno-obrazovni rad i prehranu. U 2022. godini u sklopu navedenog projekta zaposlene su dvije učiteljice. Projekt je financiran iz proračuna Osnivača te dijelom od strane roditelja za prehranu učenika. Ukupna utrošena sredstva u 2022. godini iznose 93,97% planiranih u proračunu.</t>
  </si>
  <si>
    <t xml:space="preserve">A805521 TEKUĆE I INVESTICIJSKO ODRŽAVANJE IZNAD MINIMALNOG STANDARDA</t>
  </si>
  <si>
    <t xml:space="preserve">A805523 STRUČNO RAZVOJNE SLUŽBE</t>
  </si>
  <si>
    <t xml:space="preserve">A805523 -Kroz ovaj projekt, škola pruža učenicima pomoć i podršku u razvoju pozitivnih modela ponašanja putem razvoja socijalnih i komunikacijskih vještina.  Projekt izvodi jedan socijelani pedagog, a ukupna iznos sredstava financiran je iz proračuna Osnivača. (Izvor 11). Rashodi na ovom projektu odnose se na plaću i ostala materijalna prava  zaposlenice u stručnoj službi. U 2022. godini utrošeno je 95,64% planiranih sredstava na ovom projektu.</t>
  </si>
  <si>
    <t xml:space="preserve">A805536 ASISTENT U NASTAVI</t>
  </si>
  <si>
    <t xml:space="preserve">Izvor: 44 EU fondovi-pomoći</t>
  </si>
  <si>
    <t xml:space="preserve">A805536- Asistent u nastavi oblik je podrške učenicima s posebnim obrazovnim potrebama. U Osnovnoj školi Marina Getaldića tijekom 2022. godine zaposlena su četiri asistenta.  Rashodi na ovom projektu odnose se na trošak plaća te ostalih rashoda za zaposlene. Pomoćnici u nastavi odnosno asistenti  financiraju iz dva izvora,( izvor  11 te izvor 44) Izvor 44 odnosi se na financiranje od strane EU-a, dok izvor 11 financiran je od strane Osnivača. U 2022. godini iz EU fondova (44) utrošena su sva sredstva, dok je na izvoru 11 utrošeno 68,17% planiranih sredstava. </t>
  </si>
  <si>
    <t xml:space="preserve">A805539 NABAVA ŠKOLSKIH UDŽBENIKA</t>
  </si>
  <si>
    <t xml:space="preserve">42 Rashodi za nabavu proizvedene dugotrajne imovine</t>
  </si>
  <si>
    <t xml:space="preserve">424 Knjige, umjetnička djela i ostale izložbene vrijednosti</t>
  </si>
  <si>
    <t xml:space="preserve">4241 Knjige u knjižnicama</t>
  </si>
  <si>
    <t xml:space="preserve">A805539- Kroz ovaj projekt financira se nabava školsih udžbenika. U 2022. godini utrošeno je 136.374,42 kn.</t>
  </si>
  <si>
    <t xml:space="preserve">A805540 SHEMA ŠKOLSKOG VOĆA</t>
  </si>
  <si>
    <t xml:space="preserve">Izvor: 42 Namjenske tekuće pomoći</t>
  </si>
  <si>
    <t xml:space="preserve">3222 Materijal i sirovine</t>
  </si>
  <si>
    <t xml:space="preserve">A805540- Kroz ovaj projekt škola učenicima omogućuje dodatni zdravi obrok te se promoviraju zdravke navike kod djece. Shema školskog voća provodi se sukladno pravilniku te se financira iz EU fonda. </t>
  </si>
  <si>
    <t xml:space="preserve">8056 KAPITALNO ULAGANJE U ŠKOLSTVO - MINIMALNI FINANCIJSKI STANDARD</t>
  </si>
  <si>
    <t xml:space="preserve">K805602 ŠKOLSKA OPREMA</t>
  </si>
  <si>
    <t xml:space="preserve">422 Postrojenja i oprema</t>
  </si>
  <si>
    <t xml:space="preserve">4221 Uredska oprema i namještaj</t>
  </si>
  <si>
    <t xml:space="preserve">K805602 ŠKOLSKA OPREMA-  Provedbom ovog projekta poboljšavaju se uvjeti rada u postojećim objektima škole. Rashodi se odnose na nabavu opreme za školu te za nabavu knjiga za knjižnicu. Od planiranih 45.000, 00 kn utrošeno je 99,98%.</t>
  </si>
  <si>
    <t xml:space="preserve">8057 KAPITALNO ULAGANJE U ŠKOLSTVO - IZNAD MINIMALNOG FINANCIJSKOG STANDARDA</t>
  </si>
  <si>
    <t xml:space="preserve">K805702 ŠKOLSKE ZGRADE</t>
  </si>
  <si>
    <t xml:space="preserve">45 Rashodi za dodatna ulaganja na nefinancijskoj imovini</t>
  </si>
  <si>
    <t xml:space="preserve">451 Dodatna ulaganja na građevinskim objektima</t>
  </si>
  <si>
    <t xml:space="preserve">4511 Dodatna ulaganja na građevinskim objektima</t>
  </si>
  <si>
    <t xml:space="preserve">K805702 ŠKOLSKE ZGRADE - U 2022. godini Osnovna škola Marina Getaldića imala je dodatna ulaganja na građevinskim objektima, a odnosi se rashode za opremanje  školske zgrade Centar koja je finanicrana donacijom zaklade Caboga </t>
  </si>
  <si>
    <t xml:space="preserve">IZVJEŠTAJ O IZVRŠENJU FINANCIJSKOG PLANA ZA 2022. PO EKONOMSKOJ KLASIFIKACIJI</t>
  </si>
  <si>
    <t xml:space="preserve">OSNOVNA ŠKOLA MARINA GETALDIĆA</t>
  </si>
  <si>
    <t xml:space="preserve">Izvršenje 2021.</t>
  </si>
  <si>
    <t xml:space="preserve">Izvorni plan </t>
  </si>
  <si>
    <t xml:space="preserve">Tekući  plan </t>
  </si>
  <si>
    <t xml:space="preserve">Izvršenje 2022.</t>
  </si>
  <si>
    <t xml:space="preserve">Ind.  (4./1.)</t>
  </si>
  <si>
    <t xml:space="preserve">Ind.  (4./3.)</t>
  </si>
  <si>
    <t xml:space="preserve">A. RAČUN PRIHODA I RASHODA</t>
  </si>
  <si>
    <t xml:space="preserve">63 Pomoći iz inozemstva (darovnice) i od subjekata unutar opće države</t>
  </si>
  <si>
    <t xml:space="preserve">636 Tekuće pomoći pror.koris. iz proračuna koji im nije nadležan</t>
  </si>
  <si>
    <t xml:space="preserve">6361 Tekuće pomoći pror.korisnika iz proračuna koji im nije nadležan</t>
  </si>
  <si>
    <t xml:space="preserve">6362 Kapitalne pomoći prorač. korisnika iz proračuna koji im nije nadležan</t>
  </si>
  <si>
    <t xml:space="preserve">64 Prihodi od imovine</t>
  </si>
  <si>
    <t xml:space="preserve">641 Prihodi od financijske imovine</t>
  </si>
  <si>
    <t xml:space="preserve">6413 Kamate na oročena sredstva i depozite po viđenju</t>
  </si>
  <si>
    <t xml:space="preserve">65 Prihodi od upravnih administrativnih pristojbi, pristojbi po posebnim propisima i naknada</t>
  </si>
  <si>
    <t xml:space="preserve">652 Prihodi po posebnim propisima</t>
  </si>
  <si>
    <t xml:space="preserve">6526 Ostali nespomenuti prihodi</t>
  </si>
  <si>
    <t xml:space="preserve">66 Prihodi od prodaje proizvoda i robe te pruženih usluga i prihodi od donacija te povrati po protestiranim jamstvima</t>
  </si>
  <si>
    <t xml:space="preserve">661 Prihodi koje proračuni i proračunski korisnici ostvare obavljanjem poslova na tržištu (vlastiti prihodi)</t>
  </si>
  <si>
    <t xml:space="preserve">6615 Prihodi od pruženih usluga</t>
  </si>
  <si>
    <t xml:space="preserve">663 Donacije od pravnih i fizičkih osoba izvan općeg proračuna i povrat donacija po protestiranim jamstvima</t>
  </si>
  <si>
    <t xml:space="preserve">6632 Kapitalne donacije</t>
  </si>
  <si>
    <t xml:space="preserve">67 Prihodi iz proračuna</t>
  </si>
  <si>
    <t xml:space="preserve">671 Prihodi iz pror. Za financiranje red.djelatnosti</t>
  </si>
  <si>
    <t xml:space="preserve">72 Prihodi od prodaje proizvedene dugotrajne imovine</t>
  </si>
  <si>
    <t xml:space="preserve">721 Prihodi od prodaje građevinskih objekata</t>
  </si>
  <si>
    <t xml:space="preserve">7211 Stambeni objekti</t>
  </si>
  <si>
    <t xml:space="preserve">SVEUKUPNO PRIHODI</t>
  </si>
  <si>
    <t xml:space="preserve">3225 Sitni inventar i auto gume</t>
  </si>
  <si>
    <t xml:space="preserve">3237 Intelektualne i osobne usluge</t>
  </si>
  <si>
    <t xml:space="preserve">3291 Naknade za rad predstavničkih i izvršnih tijela, povjerenstava i slično</t>
  </si>
  <si>
    <t xml:space="preserve">SVEUKUPNO RASHODI</t>
  </si>
  <si>
    <t xml:space="preserve">OŠ MARINA GETALDIĆA IZVRŠENJE FINANCIJSKOG PLANA PO IZVORIMA FINANCIRANJA </t>
  </si>
  <si>
    <t xml:space="preserve">2020.</t>
  </si>
  <si>
    <t xml:space="preserve">IZVORNI PLAN 2021</t>
  </si>
  <si>
    <t xml:space="preserve">TEKUĆI PLAN</t>
  </si>
  <si>
    <t xml:space="preserve">OSTVARENJE</t>
  </si>
  <si>
    <t xml:space="preserve">IZVRŠENJE 2021.</t>
  </si>
  <si>
    <t xml:space="preserve">PLAN 2022.</t>
  </si>
  <si>
    <t xml:space="preserve">IZVRŠENJE 2022.</t>
  </si>
  <si>
    <t xml:space="preserve">IZVOR 25 VLASTITI PRIHODI</t>
  </si>
  <si>
    <t xml:space="preserve">PRIHODI</t>
  </si>
  <si>
    <t xml:space="preserve">RASHODI</t>
  </si>
  <si>
    <t xml:space="preserve">RAZLIKA</t>
  </si>
  <si>
    <t xml:space="preserve">IZVOR 29 PRENESENI MANJAK PRIHODA</t>
  </si>
  <si>
    <t xml:space="preserve">UKUPNO:</t>
  </si>
  <si>
    <t xml:space="preserve">IZVOR 49 POMOĆI DRŽAVNOG PRORAČUNA</t>
  </si>
  <si>
    <t xml:space="preserve">IZVOR 55 DONACIJE I OSTALI NAMJ. PRIHODI</t>
  </si>
  <si>
    <t xml:space="preserve">IZVOR 11 OPĆI PRIHODI I PRIMICI</t>
  </si>
  <si>
    <t xml:space="preserve">IZVOR 31 POTPORE ZA DECENT. IZDATKE </t>
  </si>
  <si>
    <t xml:space="preserve">IZVOR 44 EU FONDOVI- POMOĆ</t>
  </si>
  <si>
    <t xml:space="preserve">IZVOR 42 NAMJESNKE TEKUĆE POMOĆI</t>
  </si>
  <si>
    <t xml:space="preserve">IZVRŠENJE 2021</t>
  </si>
  <si>
    <t xml:space="preserve">PRIHODI UKUPNO</t>
  </si>
  <si>
    <t xml:space="preserve">Iz izvršenja po izvorima financiranja vidljivo je da je Osnovna škola Marina Getaldića u 2022. godini kod većine prihoda  po izvorima financiranja izvršila manje od planiranog, a isto tako i za rashode. U usporedbi s izvršenjem financijskog plana iz 2021. godine, vidljivo je da je u 2022. godini škola imala veće i prihode i rashode. U 2022. godini škola je ostvarila 583% veće vlastite prihode koje ostvaruje temeljem iznajmljivanja dvorane. Nadalje, povećanje na izvoru 49 u koje su prikazani prihodi i rashodi od pomoći iz državnog proračuna, a odnosi se na plaće i materijalna prava zaposlenika povećanje je prozlašo zbog povećanja osnovice za obračun plaće tijekom 2022. godine. Donacije i ostali namjenski prihodi u 2022. godini povećani su za 329,45%  u usporedbi s prošlom godinom, a razlog je donacija zaklade Caboga za opremanje školske zgrade Centar. Smanjenje u odnosu na prethodu godinu na izvoru 11 i izvoru 31  rezultat je prošlogodišnje investicije za popravka parketa u dvorani škole.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</si>
</sst>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%"/>
    <numFmt numFmtId="167" formatCode="0.00%"/>
    <numFmt numFmtId="168" formatCode="0.00"/>
    <numFmt numFmtId="169" formatCode="General"/>
  </numFmts>
  <fonts count="3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008000"/>
      <name val="Calibri"/>
      <family val="2"/>
      <charset val="238"/>
    </font>
    <font>
      <b val="true"/>
      <sz val="15"/>
      <color rgb="FF333399"/>
      <name val="Calibri"/>
      <family val="2"/>
      <charset val="238"/>
    </font>
    <font>
      <b val="true"/>
      <sz val="13"/>
      <color rgb="FF333399"/>
      <name val="Calibri"/>
      <family val="2"/>
      <charset val="238"/>
    </font>
    <font>
      <sz val="11"/>
      <color rgb="FF808000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MS Sans Serif"/>
      <family val="0"/>
      <charset val="238"/>
    </font>
    <font>
      <b val="true"/>
      <i val="true"/>
      <sz val="16"/>
      <color rgb="FFFF0000"/>
      <name val="Calibri"/>
      <family val="2"/>
      <charset val="238"/>
    </font>
    <font>
      <b val="true"/>
      <i val="true"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b val="true"/>
      <sz val="9"/>
      <color rgb="FF000000"/>
      <name val="Times New Roman"/>
      <family val="1"/>
      <charset val="238"/>
    </font>
    <font>
      <i val="true"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i val="true"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b val="true"/>
      <i val="true"/>
      <u val="single"/>
      <sz val="10"/>
      <color rgb="FF000000"/>
      <name val="Times New Roman"/>
      <family val="1"/>
      <charset val="238"/>
    </font>
    <font>
      <b val="true"/>
      <i val="true"/>
      <sz val="10"/>
      <color rgb="FFFF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i val="true"/>
      <sz val="10"/>
      <color rgb="FF000000"/>
      <name val="Times New Roman"/>
      <family val="1"/>
      <charset val="238"/>
    </font>
    <font>
      <b val="true"/>
      <sz val="10"/>
      <color rgb="FFFF0000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b val="true"/>
      <i val="true"/>
      <u val="single"/>
      <sz val="12"/>
      <color rgb="FFFF0000"/>
      <name val="Calibri"/>
      <family val="2"/>
      <charset val="238"/>
    </font>
    <font>
      <b val="true"/>
      <u val="singl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8FAADC"/>
        <bgColor rgb="FF9DC3E6"/>
      </patternFill>
    </fill>
    <fill>
      <patternFill patternType="solid">
        <fgColor rgb="FFF4B183"/>
        <bgColor rgb="FFFFD966"/>
      </patternFill>
    </fill>
    <fill>
      <patternFill patternType="solid">
        <fgColor rgb="FFC9C9C9"/>
        <bgColor rgb="FFC0C0C0"/>
      </patternFill>
    </fill>
    <fill>
      <patternFill patternType="solid">
        <fgColor rgb="FFFFD966"/>
        <bgColor rgb="FFFFEB9C"/>
      </patternFill>
    </fill>
    <fill>
      <patternFill patternType="solid">
        <fgColor rgb="FF9DC3E6"/>
        <bgColor rgb="FF8FAADC"/>
      </patternFill>
    </fill>
    <fill>
      <patternFill patternType="solid">
        <fgColor rgb="FFA9D18E"/>
        <bgColor rgb="FFC5E0B4"/>
      </patternFill>
    </fill>
    <fill>
      <patternFill patternType="solid">
        <fgColor rgb="FFCC99FF"/>
        <bgColor rgb="FFC0C0C0"/>
      </patternFill>
    </fill>
    <fill>
      <patternFill patternType="solid">
        <fgColor rgb="FFCCFFFF"/>
        <bgColor rgb="FFDEEBF7"/>
      </patternFill>
    </fill>
    <fill>
      <patternFill patternType="solid">
        <fgColor rgb="FFFFFF99"/>
        <bgColor rgb="FFFFEB9C"/>
      </patternFill>
    </fill>
    <fill>
      <patternFill patternType="solid">
        <fgColor rgb="FFFFEB9C"/>
        <bgColor rgb="FFFFFF99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EF0FB"/>
      </patternFill>
    </fill>
    <fill>
      <patternFill patternType="solid">
        <fgColor rgb="FFFEF0FB"/>
        <bgColor rgb="FFFFFFFF"/>
      </patternFill>
    </fill>
    <fill>
      <patternFill patternType="solid">
        <fgColor rgb="FFFFF2CC"/>
        <bgColor rgb="FFFFFFCC"/>
      </patternFill>
    </fill>
    <fill>
      <patternFill patternType="solid">
        <fgColor rgb="FFE2F0D9"/>
        <bgColor rgb="FFDEEBF7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C5E0B4"/>
        <bgColor rgb="FFC9C9C9"/>
      </patternFill>
    </fill>
    <fill>
      <patternFill patternType="solid">
        <fgColor rgb="FFFFFF00"/>
        <bgColor rgb="FFFFD966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003366"/>
      </bottom>
      <diagonal/>
    </border>
    <border diagonalUp="false" diagonalDown="false">
      <left/>
      <right/>
      <top/>
      <bottom style="thick">
        <color rgb="FFCCFFFF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2" applyFont="true" applyBorder="true" applyAlignment="true" applyProtection="false">
      <alignment horizontal="general" vertical="bottom" textRotation="0" wrapText="false" indent="0" shrinkToFit="false"/>
    </xf>
    <xf numFmtId="164" fontId="9" fillId="10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2" borderId="3" applyFont="true" applyBorder="true" applyAlignment="true" applyProtection="false">
      <alignment horizontal="general" vertical="bottom" textRotation="0" wrapText="false" indent="0" shrinkToFit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1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13" borderId="4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5" fontId="19" fillId="13" borderId="4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7" fontId="19" fillId="13" borderId="4" xfId="19" applyFont="true" applyBorder="true" applyAlignment="true" applyProtection="true">
      <alignment horizontal="right" vertical="bottom" textRotation="0" wrapText="true" indent="1" shrinkToFit="false"/>
      <protection locked="true" hidden="false"/>
    </xf>
    <xf numFmtId="165" fontId="17" fillId="13" borderId="4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13" borderId="4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4" fontId="21" fillId="13" borderId="4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1" fillId="13" borderId="4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3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13" borderId="6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1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1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16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6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1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7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17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7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8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18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8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1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18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18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18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1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5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9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1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1" fillId="13" borderId="4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19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1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5" fillId="0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35" fillId="2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60% - Isticanje1 2" xfId="20"/>
    <cellStyle name="60% - Isticanje2 2" xfId="21"/>
    <cellStyle name="60% - Isticanje3 2" xfId="22"/>
    <cellStyle name="60% - Isticanje4 2" xfId="23"/>
    <cellStyle name="60% - Isticanje5 2" xfId="24"/>
    <cellStyle name="60% - Isticanje6 2" xfId="25"/>
    <cellStyle name="Bad 1" xfId="26"/>
    <cellStyle name="Good 1" xfId="27"/>
    <cellStyle name="Heading 1 1" xfId="28"/>
    <cellStyle name="Heading 2 1" xfId="29"/>
    <cellStyle name="Neutral 1" xfId="30"/>
    <cellStyle name="Neutralno 2" xfId="31"/>
    <cellStyle name="Normalno 2" xfId="32"/>
    <cellStyle name="Normalno 2 2" xfId="33"/>
    <cellStyle name="Normalno 3" xfId="34"/>
    <cellStyle name="Note 1" xfId="3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DAE3F3"/>
      <rgbColor rgb="FF0066CC"/>
      <rgbColor rgb="FFC9C9C9"/>
      <rgbColor rgb="FF000080"/>
      <rgbColor rgb="FFFF00FF"/>
      <rgbColor rgb="FFFFEB9C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FF99"/>
      <rgbColor rgb="FF9DC3E6"/>
      <rgbColor rgb="FFF4B183"/>
      <rgbColor rgb="FFCC99FF"/>
      <rgbColor rgb="FFFFD966"/>
      <rgbColor rgb="FF3366FF"/>
      <rgbColor rgb="FF33CCCC"/>
      <rgbColor rgb="FFC5E0B4"/>
      <rgbColor rgb="FFFFF2CC"/>
      <rgbColor rgb="FFFEF0FB"/>
      <rgbColor rgb="FFFF6600"/>
      <rgbColor rgb="FF666699"/>
      <rgbColor rgb="FFA9D18E"/>
      <rgbColor rgb="FF003366"/>
      <rgbColor rgb="FF339966"/>
      <rgbColor rgb="FF003300"/>
      <rgbColor rgb="FF333300"/>
      <rgbColor rgb="FF9C6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8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B43" activeCellId="0" sqref="B43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36.11"/>
    <col collapsed="false" customWidth="true" hidden="false" outlineLevel="0" max="2" min="2" style="0" width="12.22"/>
    <col collapsed="false" customWidth="true" hidden="false" outlineLevel="0" max="5" min="3" style="0" width="12.66"/>
    <col collapsed="false" customWidth="true" hidden="false" outlineLevel="0" max="6" min="6" style="0" width="7.78"/>
    <col collapsed="false" customWidth="true" hidden="false" outlineLevel="0" max="7" min="7" style="0" width="9.33"/>
  </cols>
  <sheetData>
    <row r="1" customFormat="false" ht="14.4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4.4" hidden="false" customHeight="false" outlineLevel="0" collapsed="false">
      <c r="A2" s="1"/>
      <c r="B2" s="1"/>
      <c r="C2" s="1"/>
      <c r="D2" s="1"/>
      <c r="E2" s="1"/>
      <c r="F2" s="1"/>
      <c r="G2" s="1"/>
    </row>
    <row r="3" customFormat="false" ht="33" hidden="false" customHeight="true" outlineLevel="0" collapsed="false">
      <c r="A3" s="1"/>
      <c r="B3" s="1"/>
      <c r="C3" s="1"/>
      <c r="D3" s="1"/>
      <c r="E3" s="1"/>
      <c r="F3" s="1"/>
      <c r="G3" s="1"/>
    </row>
    <row r="4" customFormat="false" ht="48.6" hidden="false" customHeight="true" outlineLevel="0" collapsed="false">
      <c r="A4" s="2" t="s">
        <v>1</v>
      </c>
      <c r="B4" s="2"/>
      <c r="C4" s="2"/>
      <c r="D4" s="2"/>
      <c r="E4" s="2"/>
      <c r="F4" s="2"/>
      <c r="G4" s="2"/>
    </row>
    <row r="5" customFormat="false" ht="14.4" hidden="false" customHeight="false" outlineLevel="0" collapsed="false">
      <c r="A5" s="3" t="s">
        <v>2</v>
      </c>
      <c r="E5" s="4"/>
    </row>
    <row r="6" customFormat="false" ht="14.4" hidden="false" customHeight="false" outlineLevel="0" collapsed="false">
      <c r="A6" s="5"/>
      <c r="B6" s="5"/>
      <c r="C6" s="5"/>
      <c r="D6" s="5"/>
      <c r="E6" s="5"/>
      <c r="F6" s="5"/>
      <c r="G6" s="5"/>
    </row>
    <row r="7" customFormat="false" ht="64.2" hidden="false" customHeight="true" outlineLevel="0" collapsed="false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</row>
    <row r="8" customFormat="false" ht="37.2" hidden="false" customHeight="true" outlineLevel="0" collapsed="false">
      <c r="A8" s="8" t="s">
        <v>10</v>
      </c>
      <c r="B8" s="9" t="n">
        <v>7427363</v>
      </c>
      <c r="C8" s="10" t="n">
        <v>7918170</v>
      </c>
      <c r="D8" s="10" t="n">
        <f aca="false">8061970-400</f>
        <v>8061570</v>
      </c>
      <c r="E8" s="9" t="n">
        <v>7766653.61</v>
      </c>
      <c r="F8" s="11" t="n">
        <f aca="false">+E8/B8</f>
        <v>1.04568116705754</v>
      </c>
      <c r="G8" s="12" t="n">
        <f aca="false">+E8/D8</f>
        <v>0.963417003139587</v>
      </c>
    </row>
    <row r="9" customFormat="false" ht="37.2" hidden="false" customHeight="true" outlineLevel="0" collapsed="false">
      <c r="A9" s="8" t="s">
        <v>11</v>
      </c>
      <c r="B9" s="9" t="n">
        <v>402</v>
      </c>
      <c r="C9" s="13" t="n">
        <v>400</v>
      </c>
      <c r="D9" s="13" t="n">
        <v>400</v>
      </c>
      <c r="E9" s="9" t="n">
        <v>401.57</v>
      </c>
      <c r="F9" s="11" t="n">
        <f aca="false">+E9/B9</f>
        <v>0.998930348258706</v>
      </c>
      <c r="G9" s="12" t="n">
        <f aca="false">+E9/D9</f>
        <v>1.003925</v>
      </c>
    </row>
    <row r="10" customFormat="false" ht="37.2" hidden="false" customHeight="true" outlineLevel="0" collapsed="false">
      <c r="A10" s="8" t="s">
        <v>12</v>
      </c>
      <c r="B10" s="9" t="n">
        <f aca="false">+B8+B9</f>
        <v>7427765</v>
      </c>
      <c r="C10" s="10" t="n">
        <f aca="false">+D10</f>
        <v>8061970</v>
      </c>
      <c r="D10" s="10" t="n">
        <f aca="false">+D8+D9</f>
        <v>8061970</v>
      </c>
      <c r="E10" s="9" t="n">
        <f aca="false">+E9+E8</f>
        <v>7767055.18</v>
      </c>
      <c r="F10" s="11" t="n">
        <f aca="false">+E10/B10</f>
        <v>1.04567863684433</v>
      </c>
      <c r="G10" s="12" t="n">
        <f aca="false">+E10/D10</f>
        <v>0.963419012970775</v>
      </c>
    </row>
    <row r="11" customFormat="false" ht="37.2" hidden="false" customHeight="true" outlineLevel="0" collapsed="false">
      <c r="A11" s="8" t="s">
        <v>13</v>
      </c>
      <c r="B11" s="9" t="n">
        <v>7242903</v>
      </c>
      <c r="C11" s="13" t="n">
        <f aca="false">+D11</f>
        <v>7459140</v>
      </c>
      <c r="D11" s="13" t="n">
        <f aca="false">6397870+1664100-D12-330</f>
        <v>7459140</v>
      </c>
      <c r="E11" s="10" t="n">
        <v>7120149.65</v>
      </c>
      <c r="F11" s="11" t="n">
        <f aca="false">+E11/B11</f>
        <v>0.983051913024377</v>
      </c>
      <c r="G11" s="12" t="n">
        <f aca="false">+E11/D11</f>
        <v>0.954553695198106</v>
      </c>
    </row>
    <row r="12" customFormat="false" ht="37.2" hidden="false" customHeight="true" outlineLevel="0" collapsed="false">
      <c r="A12" s="8" t="s">
        <v>14</v>
      </c>
      <c r="B12" s="9" t="n">
        <v>186548</v>
      </c>
      <c r="C12" s="13" t="n">
        <f aca="false">+D12</f>
        <v>602500</v>
      </c>
      <c r="D12" s="13" t="n">
        <f aca="false">467500+135000</f>
        <v>602500</v>
      </c>
      <c r="E12" s="10" t="n">
        <v>646423.36</v>
      </c>
      <c r="F12" s="11" t="n">
        <f aca="false">+E12/B12</f>
        <v>3.46518515341896</v>
      </c>
      <c r="G12" s="12" t="n">
        <f aca="false">+E12/D12</f>
        <v>1.07290184232365</v>
      </c>
    </row>
    <row r="13" customFormat="false" ht="37.2" hidden="false" customHeight="true" outlineLevel="0" collapsed="false">
      <c r="A13" s="8" t="s">
        <v>15</v>
      </c>
      <c r="B13" s="9" t="n">
        <f aca="false">+B12+B11</f>
        <v>7429451</v>
      </c>
      <c r="C13" s="13" t="n">
        <f aca="false">+D13</f>
        <v>8061640</v>
      </c>
      <c r="D13" s="13" t="n">
        <f aca="false">+D11+D12</f>
        <v>8061640</v>
      </c>
      <c r="E13" s="10" t="n">
        <f aca="false">+E11+E12</f>
        <v>7766573.01</v>
      </c>
      <c r="F13" s="11" t="n">
        <f aca="false">+E13/B13</f>
        <v>1.04537643629388</v>
      </c>
      <c r="G13" s="12" t="n">
        <f aca="false">+E13/D13</f>
        <v>0.963398639730874</v>
      </c>
    </row>
    <row r="14" customFormat="false" ht="37.2" hidden="false" customHeight="true" outlineLevel="0" collapsed="false">
      <c r="A14" s="8" t="s">
        <v>16</v>
      </c>
      <c r="B14" s="10" t="n">
        <f aca="false">IF($B$10&lt;$B$13,$B$10-$B$13,0)</f>
        <v>-1686</v>
      </c>
      <c r="C14" s="10" t="n">
        <f aca="false">+D14</f>
        <v>330</v>
      </c>
      <c r="D14" s="10" t="n">
        <f aca="false">+D10-D13</f>
        <v>330</v>
      </c>
      <c r="E14" s="10" t="n">
        <f aca="false">+E10-E13</f>
        <v>482.169999999926</v>
      </c>
      <c r="F14" s="11" t="n">
        <f aca="false">+E14/B14</f>
        <v>-0.285984578884891</v>
      </c>
      <c r="G14" s="12" t="n">
        <f aca="false">+E14/D14</f>
        <v>1.46112121212099</v>
      </c>
    </row>
    <row r="15" customFormat="false" ht="14.4" hidden="false" customHeight="false" outlineLevel="0" collapsed="false">
      <c r="A15" s="14"/>
      <c r="B15" s="14"/>
      <c r="C15" s="14"/>
      <c r="D15" s="14"/>
      <c r="E15" s="14"/>
      <c r="F15" s="14"/>
      <c r="G15" s="14"/>
    </row>
    <row r="16" customFormat="false" ht="14.4" hidden="false" customHeight="false" outlineLevel="0" collapsed="false">
      <c r="A16" s="15" t="s">
        <v>17</v>
      </c>
      <c r="B16" s="14"/>
      <c r="C16" s="14"/>
      <c r="D16" s="14"/>
      <c r="E16" s="14"/>
      <c r="F16" s="14"/>
      <c r="G16" s="14"/>
    </row>
    <row r="17" customFormat="false" ht="14.4" hidden="false" customHeight="false" outlineLevel="0" collapsed="false">
      <c r="A17" s="14"/>
      <c r="B17" s="14"/>
      <c r="C17" s="14"/>
      <c r="D17" s="14"/>
      <c r="E17" s="14"/>
      <c r="F17" s="14"/>
      <c r="G17" s="14"/>
    </row>
    <row r="18" customFormat="false" ht="39.6" hidden="false" customHeight="false" outlineLevel="0" collapsed="false">
      <c r="A18" s="16" t="s">
        <v>3</v>
      </c>
      <c r="B18" s="16" t="s">
        <v>4</v>
      </c>
      <c r="C18" s="16" t="s">
        <v>18</v>
      </c>
      <c r="D18" s="16" t="s">
        <v>19</v>
      </c>
      <c r="E18" s="16" t="s">
        <v>7</v>
      </c>
      <c r="F18" s="16" t="s">
        <v>8</v>
      </c>
      <c r="G18" s="16" t="s">
        <v>9</v>
      </c>
    </row>
    <row r="19" customFormat="false" ht="27" hidden="false" customHeight="false" outlineLevel="0" collapsed="false">
      <c r="A19" s="17" t="s">
        <v>20</v>
      </c>
      <c r="B19" s="18"/>
      <c r="C19" s="19"/>
      <c r="D19" s="18"/>
      <c r="E19" s="18"/>
      <c r="F19" s="18"/>
      <c r="G19" s="18"/>
    </row>
    <row r="20" customFormat="false" ht="27" hidden="false" customHeight="false" outlineLevel="0" collapsed="false">
      <c r="A20" s="17" t="s">
        <v>21</v>
      </c>
      <c r="B20" s="19"/>
      <c r="C20" s="19"/>
      <c r="D20" s="20"/>
      <c r="E20" s="20"/>
      <c r="F20" s="18"/>
      <c r="G20" s="18"/>
    </row>
    <row r="21" customFormat="false" ht="14.4" hidden="false" customHeight="false" outlineLevel="0" collapsed="false">
      <c r="A21" s="17" t="s">
        <v>22</v>
      </c>
      <c r="B21" s="18"/>
      <c r="C21" s="19"/>
      <c r="D21" s="18"/>
      <c r="E21" s="18"/>
      <c r="F21" s="18"/>
      <c r="G21" s="18"/>
    </row>
    <row r="22" customFormat="false" ht="14.4" hidden="false" customHeight="false" outlineLevel="0" collapsed="false">
      <c r="A22" s="14"/>
      <c r="B22" s="14"/>
      <c r="C22" s="14"/>
      <c r="D22" s="14"/>
      <c r="E22" s="14"/>
      <c r="F22" s="14"/>
      <c r="G22" s="14"/>
    </row>
    <row r="23" customFormat="false" ht="14.4" hidden="false" customHeight="false" outlineLevel="0" collapsed="false">
      <c r="A23" s="14"/>
      <c r="B23" s="14"/>
      <c r="C23" s="14"/>
      <c r="D23" s="14"/>
      <c r="E23" s="14"/>
      <c r="F23" s="14"/>
      <c r="G23" s="14"/>
    </row>
    <row r="24" customFormat="false" ht="14.4" hidden="false" customHeight="false" outlineLevel="0" collapsed="false">
      <c r="A24" s="14"/>
      <c r="B24" s="14"/>
      <c r="C24" s="14"/>
      <c r="D24" s="14"/>
      <c r="E24" s="14"/>
      <c r="F24" s="14"/>
      <c r="G24" s="14"/>
    </row>
    <row r="25" customFormat="false" ht="24.6" hidden="false" customHeight="false" outlineLevel="0" collapsed="false">
      <c r="A25" s="15" t="s">
        <v>23</v>
      </c>
      <c r="B25" s="21"/>
      <c r="C25" s="21"/>
      <c r="D25" s="21"/>
      <c r="E25" s="21"/>
      <c r="F25" s="21"/>
      <c r="G25" s="21"/>
    </row>
    <row r="26" customFormat="false" ht="15" hidden="false" customHeight="false" outlineLevel="0" collapsed="false">
      <c r="A26" s="22"/>
      <c r="B26" s="21"/>
      <c r="C26" s="21"/>
      <c r="D26" s="21"/>
      <c r="E26" s="21"/>
      <c r="F26" s="21"/>
      <c r="G26" s="21"/>
    </row>
    <row r="27" customFormat="false" ht="40.2" hidden="false" customHeight="false" outlineLevel="0" collapsed="false">
      <c r="A27" s="23" t="s">
        <v>3</v>
      </c>
      <c r="B27" s="23" t="s">
        <v>24</v>
      </c>
      <c r="C27" s="23" t="s">
        <v>18</v>
      </c>
      <c r="D27" s="23" t="s">
        <v>19</v>
      </c>
      <c r="E27" s="23" t="s">
        <v>7</v>
      </c>
      <c r="F27" s="23" t="s">
        <v>8</v>
      </c>
      <c r="G27" s="23" t="s">
        <v>9</v>
      </c>
    </row>
    <row r="28" customFormat="false" ht="14.4" hidden="false" customHeight="false" outlineLevel="0" collapsed="false">
      <c r="A28" s="24" t="s">
        <v>25</v>
      </c>
      <c r="B28" s="25" t="n">
        <f aca="false">1356-1686</f>
        <v>-330</v>
      </c>
      <c r="C28" s="25" t="n">
        <v>330</v>
      </c>
      <c r="D28" s="25" t="n">
        <v>330</v>
      </c>
      <c r="E28" s="25" t="n">
        <v>482.17</v>
      </c>
      <c r="F28" s="25" t="n">
        <f aca="false">+E28/B28</f>
        <v>-1.46112121212121</v>
      </c>
      <c r="G28" s="25" t="n">
        <f aca="false">+E28/D28</f>
        <v>1.46112121212121</v>
      </c>
    </row>
  </sheetData>
  <mergeCells count="2">
    <mergeCell ref="A1:G3"/>
    <mergeCell ref="A4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D198"/>
  <sheetViews>
    <sheetView showFormulas="false" showGridLines="true" showRowColHeaders="true" showZeros="true" rightToLeft="false" tabSelected="false" showOutlineSymbols="true" defaultGridColor="true" view="normal" topLeftCell="A124" colorId="64" zoomScale="90" zoomScaleNormal="90" zoomScalePageLayoutView="100" workbookViewId="0">
      <selection pane="topLeft" activeCell="H8" activeCellId="0" sqref="H8"/>
    </sheetView>
  </sheetViews>
  <sheetFormatPr defaultColWidth="8.55078125" defaultRowHeight="14.4" zeroHeight="false" outlineLevelRow="0" outlineLevelCol="0"/>
  <cols>
    <col collapsed="false" customWidth="true" hidden="false" outlineLevel="0" max="1" min="1" style="26" width="47.1"/>
    <col collapsed="false" customWidth="true" hidden="false" outlineLevel="0" max="4" min="2" style="26" width="26.11"/>
    <col collapsed="false" customWidth="true" hidden="false" outlineLevel="0" max="5" min="5" style="27" width="8.89"/>
  </cols>
  <sheetData>
    <row r="2" customFormat="false" ht="14.4" hidden="false" customHeight="true" outlineLevel="0" collapsed="false">
      <c r="A2" s="28" t="s">
        <v>26</v>
      </c>
      <c r="B2" s="28"/>
      <c r="C2" s="28"/>
      <c r="D2" s="28"/>
    </row>
    <row r="3" customFormat="false" ht="14.4" hidden="false" customHeight="false" outlineLevel="0" collapsed="false">
      <c r="A3" s="28"/>
      <c r="B3" s="28"/>
      <c r="C3" s="28"/>
      <c r="D3" s="28"/>
    </row>
    <row r="4" customFormat="false" ht="14.4" hidden="false" customHeight="false" outlineLevel="0" collapsed="false">
      <c r="A4" s="28"/>
      <c r="B4" s="28"/>
      <c r="C4" s="28"/>
      <c r="D4" s="28"/>
    </row>
    <row r="5" customFormat="false" ht="14.4" hidden="false" customHeight="false" outlineLevel="0" collapsed="false">
      <c r="B5" s="29" t="s">
        <v>27</v>
      </c>
      <c r="C5" s="29"/>
    </row>
    <row r="6" customFormat="false" ht="14.4" hidden="false" customHeight="false" outlineLevel="0" collapsed="false">
      <c r="A6" s="30"/>
      <c r="B6" s="31" t="s">
        <v>28</v>
      </c>
      <c r="C6" s="31" t="s">
        <v>29</v>
      </c>
      <c r="D6" s="31" t="s">
        <v>30</v>
      </c>
    </row>
    <row r="7" customFormat="false" ht="14.4" hidden="false" customHeight="false" outlineLevel="0" collapsed="false">
      <c r="A7" s="32" t="s">
        <v>31</v>
      </c>
      <c r="B7" s="33" t="n">
        <v>8061970</v>
      </c>
      <c r="C7" s="33" t="n">
        <v>7766573.01</v>
      </c>
      <c r="D7" s="34" t="n">
        <v>96.34</v>
      </c>
    </row>
    <row r="8" customFormat="false" ht="14.4" hidden="false" customHeight="false" outlineLevel="0" collapsed="false">
      <c r="A8" s="35" t="s">
        <v>32</v>
      </c>
      <c r="B8" s="36" t="n">
        <v>8061970</v>
      </c>
      <c r="C8" s="36" t="n">
        <v>7766573.01</v>
      </c>
      <c r="D8" s="37" t="n">
        <v>96.34</v>
      </c>
    </row>
    <row r="9" customFormat="false" ht="26.4" hidden="false" customHeight="false" outlineLevel="0" collapsed="false">
      <c r="A9" s="38" t="s">
        <v>33</v>
      </c>
      <c r="B9" s="39" t="n">
        <v>6002200</v>
      </c>
      <c r="C9" s="39" t="n">
        <v>5961463.57</v>
      </c>
      <c r="D9" s="40" t="n">
        <v>99.32</v>
      </c>
    </row>
    <row r="10" customFormat="false" ht="14.4" hidden="false" customHeight="false" outlineLevel="0" collapsed="false">
      <c r="A10" s="41" t="s">
        <v>34</v>
      </c>
      <c r="B10" s="42" t="n">
        <v>482000</v>
      </c>
      <c r="C10" s="42" t="n">
        <v>481999.04</v>
      </c>
      <c r="D10" s="43" t="n">
        <v>100</v>
      </c>
    </row>
    <row r="11" customFormat="false" ht="14.4" hidden="false" customHeight="false" outlineLevel="0" collapsed="false">
      <c r="A11" s="32" t="s">
        <v>35</v>
      </c>
      <c r="B11" s="33" t="n">
        <v>482000</v>
      </c>
      <c r="C11" s="33" t="n">
        <v>481999.04</v>
      </c>
      <c r="D11" s="34" t="n">
        <v>100</v>
      </c>
    </row>
    <row r="12" customFormat="false" ht="14.4" hidden="false" customHeight="false" outlineLevel="0" collapsed="false">
      <c r="A12" s="32" t="s">
        <v>36</v>
      </c>
      <c r="B12" s="33" t="n">
        <v>477500</v>
      </c>
      <c r="C12" s="33" t="n">
        <v>477988.27</v>
      </c>
      <c r="D12" s="34" t="n">
        <v>100.1</v>
      </c>
    </row>
    <row r="13" customFormat="false" ht="14.4" hidden="false" customHeight="false" outlineLevel="0" collapsed="false">
      <c r="A13" s="32" t="s">
        <v>37</v>
      </c>
      <c r="B13" s="33" t="n">
        <v>38400</v>
      </c>
      <c r="C13" s="33" t="n">
        <v>38394.5</v>
      </c>
      <c r="D13" s="34" t="n">
        <v>99.99</v>
      </c>
    </row>
    <row r="14" customFormat="false" ht="14.4" hidden="false" customHeight="false" outlineLevel="0" collapsed="false">
      <c r="A14" s="32" t="s">
        <v>38</v>
      </c>
      <c r="B14" s="34" t="n">
        <v>0</v>
      </c>
      <c r="C14" s="33" t="n">
        <v>36094.5</v>
      </c>
      <c r="D14" s="34" t="n">
        <v>0</v>
      </c>
    </row>
    <row r="15" customFormat="false" ht="14.4" hidden="false" customHeight="false" outlineLevel="0" collapsed="false">
      <c r="A15" s="32" t="s">
        <v>39</v>
      </c>
      <c r="B15" s="34" t="n">
        <v>0</v>
      </c>
      <c r="C15" s="33" t="n">
        <v>2300</v>
      </c>
      <c r="D15" s="34" t="n">
        <v>0</v>
      </c>
    </row>
    <row r="16" customFormat="false" ht="14.4" hidden="false" customHeight="false" outlineLevel="0" collapsed="false">
      <c r="A16" s="32" t="s">
        <v>40</v>
      </c>
      <c r="B16" s="44" t="n">
        <v>207100</v>
      </c>
      <c r="C16" s="44" t="n">
        <v>206222.71</v>
      </c>
      <c r="D16" s="34" t="n">
        <v>99.58</v>
      </c>
    </row>
    <row r="17" customFormat="false" ht="14.4" hidden="false" customHeight="false" outlineLevel="0" collapsed="false">
      <c r="A17" s="32" t="s">
        <v>41</v>
      </c>
      <c r="B17" s="34" t="n">
        <v>0</v>
      </c>
      <c r="C17" s="33" t="n">
        <v>52076.04</v>
      </c>
      <c r="D17" s="34" t="n">
        <v>0</v>
      </c>
    </row>
    <row r="18" customFormat="false" ht="14.4" hidden="false" customHeight="false" outlineLevel="0" collapsed="false">
      <c r="A18" s="32" t="s">
        <v>42</v>
      </c>
      <c r="B18" s="34" t="n">
        <v>0</v>
      </c>
      <c r="C18" s="33" t="n">
        <v>140020.42</v>
      </c>
      <c r="D18" s="34" t="n">
        <v>0</v>
      </c>
    </row>
    <row r="19" customFormat="false" ht="26.4" hidden="false" customHeight="false" outlineLevel="0" collapsed="false">
      <c r="A19" s="32" t="s">
        <v>43</v>
      </c>
      <c r="B19" s="34" t="n">
        <v>0</v>
      </c>
      <c r="C19" s="33" t="n">
        <v>12857.5</v>
      </c>
      <c r="D19" s="34" t="n">
        <v>0</v>
      </c>
    </row>
    <row r="20" customFormat="false" ht="14.4" hidden="false" customHeight="false" outlineLevel="0" collapsed="false">
      <c r="A20" s="32" t="s">
        <v>44</v>
      </c>
      <c r="B20" s="34" t="n">
        <v>0</v>
      </c>
      <c r="C20" s="33" t="n">
        <v>1268.75</v>
      </c>
      <c r="D20" s="34" t="n">
        <v>0</v>
      </c>
    </row>
    <row r="21" customFormat="false" ht="14.4" hidden="false" customHeight="false" outlineLevel="0" collapsed="false">
      <c r="A21" s="32" t="s">
        <v>45</v>
      </c>
      <c r="B21" s="44" t="n">
        <v>204700</v>
      </c>
      <c r="C21" s="44" t="n">
        <v>201391.76</v>
      </c>
      <c r="D21" s="34" t="n">
        <v>98.38</v>
      </c>
    </row>
    <row r="22" customFormat="false" ht="14.4" hidden="false" customHeight="false" outlineLevel="0" collapsed="false">
      <c r="A22" s="32" t="s">
        <v>46</v>
      </c>
      <c r="B22" s="34" t="n">
        <v>0</v>
      </c>
      <c r="C22" s="33" t="n">
        <v>26893.46</v>
      </c>
      <c r="D22" s="34" t="n">
        <v>0</v>
      </c>
    </row>
    <row r="23" customFormat="false" ht="14.4" hidden="false" customHeight="false" outlineLevel="0" collapsed="false">
      <c r="A23" s="32" t="s">
        <v>47</v>
      </c>
      <c r="B23" s="34" t="n">
        <v>0</v>
      </c>
      <c r="C23" s="33" t="n">
        <v>43639.88</v>
      </c>
      <c r="D23" s="34" t="n">
        <v>0</v>
      </c>
    </row>
    <row r="24" customFormat="false" ht="14.4" hidden="false" customHeight="false" outlineLevel="0" collapsed="false">
      <c r="A24" s="32" t="s">
        <v>48</v>
      </c>
      <c r="B24" s="34" t="n">
        <v>0</v>
      </c>
      <c r="C24" s="33" t="n">
        <v>61319.92</v>
      </c>
      <c r="D24" s="34" t="n">
        <v>0</v>
      </c>
    </row>
    <row r="25" customFormat="false" ht="14.4" hidden="false" customHeight="false" outlineLevel="0" collapsed="false">
      <c r="A25" s="32" t="s">
        <v>49</v>
      </c>
      <c r="B25" s="34" t="n">
        <v>0</v>
      </c>
      <c r="C25" s="33" t="n">
        <v>8800</v>
      </c>
      <c r="D25" s="34" t="n">
        <v>0</v>
      </c>
    </row>
    <row r="26" customFormat="false" ht="14.4" hidden="false" customHeight="false" outlineLevel="0" collapsed="false">
      <c r="A26" s="32" t="s">
        <v>50</v>
      </c>
      <c r="B26" s="34" t="n">
        <v>0</v>
      </c>
      <c r="C26" s="33" t="n">
        <v>8175</v>
      </c>
      <c r="D26" s="34" t="n">
        <v>0</v>
      </c>
    </row>
    <row r="27" customFormat="false" ht="14.4" hidden="false" customHeight="false" outlineLevel="0" collapsed="false">
      <c r="A27" s="32" t="s">
        <v>51</v>
      </c>
      <c r="B27" s="34" t="n">
        <v>0</v>
      </c>
      <c r="C27" s="33" t="n">
        <v>52563.5</v>
      </c>
      <c r="D27" s="34" t="n">
        <v>0</v>
      </c>
    </row>
    <row r="28" customFormat="false" ht="14.4" hidden="false" customHeight="false" outlineLevel="0" collapsed="false">
      <c r="A28" s="32" t="s">
        <v>52</v>
      </c>
      <c r="B28" s="44" t="n">
        <v>27300</v>
      </c>
      <c r="C28" s="44" t="n">
        <v>31979.3</v>
      </c>
      <c r="D28" s="34" t="n">
        <v>117.14</v>
      </c>
    </row>
    <row r="29" customFormat="false" ht="14.4" hidden="false" customHeight="false" outlineLevel="0" collapsed="false">
      <c r="A29" s="32" t="s">
        <v>53</v>
      </c>
      <c r="B29" s="34" t="n">
        <v>0</v>
      </c>
      <c r="C29" s="33" t="n">
        <v>13314.1</v>
      </c>
      <c r="D29" s="34" t="n">
        <v>0</v>
      </c>
    </row>
    <row r="30" customFormat="false" ht="14.4" hidden="false" customHeight="false" outlineLevel="0" collapsed="false">
      <c r="A30" s="32" t="s">
        <v>54</v>
      </c>
      <c r="B30" s="34" t="n">
        <v>0</v>
      </c>
      <c r="C30" s="33" t="n">
        <v>16395</v>
      </c>
      <c r="D30" s="34" t="n">
        <v>0</v>
      </c>
    </row>
    <row r="31" customFormat="false" ht="14.4" hidden="false" customHeight="false" outlineLevel="0" collapsed="false">
      <c r="A31" s="32" t="s">
        <v>55</v>
      </c>
      <c r="B31" s="34" t="n">
        <v>0</v>
      </c>
      <c r="C31" s="33" t="n">
        <v>2200</v>
      </c>
      <c r="D31" s="34" t="n">
        <v>0</v>
      </c>
    </row>
    <row r="32" customFormat="false" ht="14.4" hidden="false" customHeight="false" outlineLevel="0" collapsed="false">
      <c r="A32" s="32" t="s">
        <v>56</v>
      </c>
      <c r="B32" s="34" t="n">
        <v>0</v>
      </c>
      <c r="C32" s="34" t="n">
        <v>70.2</v>
      </c>
      <c r="D32" s="34" t="n">
        <v>0</v>
      </c>
    </row>
    <row r="33" customFormat="false" ht="14.4" hidden="false" customHeight="false" outlineLevel="0" collapsed="false">
      <c r="A33" s="32" t="s">
        <v>57</v>
      </c>
      <c r="B33" s="33" t="n">
        <v>4500</v>
      </c>
      <c r="C33" s="33" t="n">
        <v>4010.77</v>
      </c>
      <c r="D33" s="34" t="n">
        <v>89.13</v>
      </c>
    </row>
    <row r="34" customFormat="false" ht="14.4" hidden="false" customHeight="false" outlineLevel="0" collapsed="false">
      <c r="A34" s="32" t="s">
        <v>58</v>
      </c>
      <c r="B34" s="44" t="n">
        <v>4500</v>
      </c>
      <c r="C34" s="44" t="n">
        <v>4010.77</v>
      </c>
      <c r="D34" s="45" t="n">
        <v>89.13</v>
      </c>
    </row>
    <row r="35" customFormat="false" ht="14.4" hidden="false" customHeight="false" outlineLevel="0" collapsed="false">
      <c r="A35" s="32" t="s">
        <v>59</v>
      </c>
      <c r="B35" s="34" t="n">
        <v>0</v>
      </c>
      <c r="C35" s="33" t="n">
        <v>4010.77</v>
      </c>
      <c r="D35" s="34" t="n">
        <v>0</v>
      </c>
    </row>
    <row r="36" customFormat="false" ht="14.4" hidden="false" customHeight="true" outlineLevel="0" collapsed="false">
      <c r="A36" s="46" t="s">
        <v>60</v>
      </c>
      <c r="B36" s="46"/>
      <c r="C36" s="46"/>
      <c r="D36" s="46"/>
    </row>
    <row r="37" customFormat="false" ht="14.4" hidden="false" customHeight="false" outlineLevel="0" collapsed="false">
      <c r="A37" s="46"/>
      <c r="B37" s="46"/>
      <c r="C37" s="46"/>
      <c r="D37" s="46"/>
    </row>
    <row r="38" customFormat="false" ht="14.4" hidden="false" customHeight="false" outlineLevel="0" collapsed="false">
      <c r="A38" s="46"/>
      <c r="B38" s="46"/>
      <c r="C38" s="46"/>
      <c r="D38" s="46"/>
    </row>
    <row r="39" customFormat="false" ht="44.4" hidden="false" customHeight="true" outlineLevel="0" collapsed="false">
      <c r="A39" s="46"/>
      <c r="B39" s="46"/>
      <c r="C39" s="46"/>
      <c r="D39" s="46"/>
    </row>
    <row r="40" customFormat="false" ht="26.4" hidden="false" customHeight="false" outlineLevel="0" collapsed="false">
      <c r="A40" s="47" t="s">
        <v>61</v>
      </c>
      <c r="B40" s="48" t="n">
        <v>5520200</v>
      </c>
      <c r="C40" s="48" t="n">
        <v>5479464.53</v>
      </c>
      <c r="D40" s="49" t="n">
        <v>99.26</v>
      </c>
    </row>
    <row r="41" customFormat="false" ht="26.4" hidden="false" customHeight="false" outlineLevel="0" collapsed="false">
      <c r="A41" s="50" t="s">
        <v>62</v>
      </c>
      <c r="B41" s="33" t="n">
        <v>5520200</v>
      </c>
      <c r="C41" s="33" t="n">
        <v>5479464.53</v>
      </c>
      <c r="D41" s="34" t="n">
        <v>99.26</v>
      </c>
    </row>
    <row r="42" customFormat="false" ht="14.4" hidden="false" customHeight="false" outlineLevel="0" collapsed="false">
      <c r="A42" s="32" t="s">
        <v>63</v>
      </c>
      <c r="B42" s="33" t="n">
        <v>5393000</v>
      </c>
      <c r="C42" s="33" t="n">
        <v>5337942.39</v>
      </c>
      <c r="D42" s="34" t="n">
        <v>98.98</v>
      </c>
    </row>
    <row r="43" customFormat="false" ht="14.4" hidden="false" customHeight="false" outlineLevel="0" collapsed="false">
      <c r="A43" s="32" t="s">
        <v>64</v>
      </c>
      <c r="B43" s="33" t="n">
        <v>4415000</v>
      </c>
      <c r="C43" s="33" t="n">
        <v>4431127.88</v>
      </c>
      <c r="D43" s="34" t="n">
        <v>100.37</v>
      </c>
    </row>
    <row r="44" customFormat="false" ht="14.4" hidden="false" customHeight="false" outlineLevel="0" collapsed="false">
      <c r="A44" s="32" t="s">
        <v>65</v>
      </c>
      <c r="B44" s="34" t="n">
        <v>0</v>
      </c>
      <c r="C44" s="33" t="n">
        <v>4431127.88</v>
      </c>
      <c r="D44" s="34" t="n">
        <v>0</v>
      </c>
    </row>
    <row r="45" customFormat="false" ht="14.4" hidden="false" customHeight="false" outlineLevel="0" collapsed="false">
      <c r="A45" s="32" t="s">
        <v>66</v>
      </c>
      <c r="B45" s="33" t="n">
        <v>237000</v>
      </c>
      <c r="C45" s="33" t="n">
        <v>174952.81</v>
      </c>
      <c r="D45" s="34" t="n">
        <v>73.82</v>
      </c>
    </row>
    <row r="46" customFormat="false" ht="14.4" hidden="false" customHeight="false" outlineLevel="0" collapsed="false">
      <c r="A46" s="32" t="s">
        <v>67</v>
      </c>
      <c r="B46" s="34" t="n">
        <v>0</v>
      </c>
      <c r="C46" s="33" t="n">
        <v>174952.81</v>
      </c>
      <c r="D46" s="34" t="n">
        <v>0</v>
      </c>
    </row>
    <row r="47" customFormat="false" ht="14.4" hidden="false" customHeight="false" outlineLevel="0" collapsed="false">
      <c r="A47" s="32" t="s">
        <v>68</v>
      </c>
      <c r="B47" s="33" t="n">
        <v>741000</v>
      </c>
      <c r="C47" s="33" t="n">
        <v>731861.7</v>
      </c>
      <c r="D47" s="34" t="n">
        <v>98.77</v>
      </c>
    </row>
    <row r="48" customFormat="false" ht="14.4" hidden="false" customHeight="false" outlineLevel="0" collapsed="false">
      <c r="A48" s="32" t="s">
        <v>69</v>
      </c>
      <c r="B48" s="34" t="n">
        <v>0</v>
      </c>
      <c r="C48" s="33" t="n">
        <v>731861.7</v>
      </c>
      <c r="D48" s="34" t="n">
        <v>0</v>
      </c>
    </row>
    <row r="49" customFormat="false" ht="14.4" hidden="false" customHeight="false" outlineLevel="0" collapsed="false">
      <c r="A49" s="32" t="s">
        <v>36</v>
      </c>
      <c r="B49" s="33" t="n">
        <v>127200</v>
      </c>
      <c r="C49" s="33" t="n">
        <v>141522.14</v>
      </c>
      <c r="D49" s="34" t="n">
        <v>111.26</v>
      </c>
    </row>
    <row r="50" customFormat="false" ht="14.4" hidden="false" customHeight="false" outlineLevel="0" collapsed="false">
      <c r="A50" s="32" t="s">
        <v>37</v>
      </c>
      <c r="B50" s="33" t="n">
        <v>106000</v>
      </c>
      <c r="C50" s="33" t="n">
        <v>122772.14</v>
      </c>
      <c r="D50" s="34" t="n">
        <v>115.82</v>
      </c>
    </row>
    <row r="51" customFormat="false" ht="14.4" hidden="false" customHeight="false" outlineLevel="0" collapsed="false">
      <c r="A51" s="32" t="s">
        <v>70</v>
      </c>
      <c r="B51" s="34" t="n">
        <v>0</v>
      </c>
      <c r="C51" s="33" t="n">
        <v>122772.14</v>
      </c>
      <c r="D51" s="34" t="n">
        <v>0</v>
      </c>
    </row>
    <row r="52" customFormat="false" ht="14.4" hidden="false" customHeight="false" outlineLevel="0" collapsed="false">
      <c r="A52" s="32" t="s">
        <v>52</v>
      </c>
      <c r="B52" s="33" t="n">
        <v>21200</v>
      </c>
      <c r="C52" s="33" t="n">
        <v>18750</v>
      </c>
      <c r="D52" s="34" t="n">
        <v>88.44</v>
      </c>
    </row>
    <row r="53" customFormat="false" ht="14.4" hidden="false" customHeight="false" outlineLevel="0" collapsed="false">
      <c r="A53" s="32" t="s">
        <v>71</v>
      </c>
      <c r="B53" s="34" t="n">
        <v>0</v>
      </c>
      <c r="C53" s="33" t="n">
        <v>18750</v>
      </c>
      <c r="D53" s="34" t="n">
        <v>0</v>
      </c>
    </row>
    <row r="54" customFormat="false" ht="14.4" hidden="false" customHeight="true" outlineLevel="0" collapsed="false">
      <c r="A54" s="46" t="s">
        <v>72</v>
      </c>
      <c r="B54" s="46"/>
      <c r="C54" s="46"/>
      <c r="D54" s="46"/>
    </row>
    <row r="55" customFormat="false" ht="14.4" hidden="false" customHeight="false" outlineLevel="0" collapsed="false">
      <c r="A55" s="46"/>
      <c r="B55" s="46"/>
      <c r="C55" s="46"/>
      <c r="D55" s="46"/>
    </row>
    <row r="56" customFormat="false" ht="39.6" hidden="false" customHeight="true" outlineLevel="0" collapsed="false">
      <c r="A56" s="46"/>
      <c r="B56" s="46"/>
      <c r="C56" s="46"/>
      <c r="D56" s="46"/>
    </row>
    <row r="57" customFormat="false" ht="26.4" hidden="false" customHeight="false" outlineLevel="0" collapsed="false">
      <c r="A57" s="51" t="s">
        <v>73</v>
      </c>
      <c r="B57" s="52" t="n">
        <v>1547270</v>
      </c>
      <c r="C57" s="52" t="n">
        <v>1295060.5</v>
      </c>
      <c r="D57" s="53" t="n">
        <v>83.7</v>
      </c>
    </row>
    <row r="58" customFormat="false" ht="26.4" hidden="false" customHeight="false" outlineLevel="0" collapsed="false">
      <c r="A58" s="54" t="s">
        <v>74</v>
      </c>
      <c r="B58" s="55" t="n">
        <v>317670</v>
      </c>
      <c r="C58" s="55" t="n">
        <v>296204.42</v>
      </c>
      <c r="D58" s="56" t="n">
        <v>93.24</v>
      </c>
    </row>
    <row r="59" customFormat="false" ht="14.4" hidden="false" customHeight="false" outlineLevel="0" collapsed="false">
      <c r="A59" s="50" t="s">
        <v>75</v>
      </c>
      <c r="B59" s="44" t="n">
        <v>180000</v>
      </c>
      <c r="C59" s="44" t="n">
        <v>179475.87</v>
      </c>
      <c r="D59" s="45" t="n">
        <v>99.71</v>
      </c>
    </row>
    <row r="60" customFormat="false" ht="14.4" hidden="false" customHeight="false" outlineLevel="0" collapsed="false">
      <c r="A60" s="32" t="s">
        <v>36</v>
      </c>
      <c r="B60" s="33" t="n">
        <v>55000</v>
      </c>
      <c r="C60" s="33" t="n">
        <v>55000</v>
      </c>
      <c r="D60" s="34" t="n">
        <v>100</v>
      </c>
    </row>
    <row r="61" customFormat="false" ht="14.4" hidden="false" customHeight="false" outlineLevel="0" collapsed="false">
      <c r="A61" s="32" t="s">
        <v>40</v>
      </c>
      <c r="B61" s="33" t="n">
        <v>45000</v>
      </c>
      <c r="C61" s="33" t="n">
        <v>45000</v>
      </c>
      <c r="D61" s="34" t="n">
        <v>100</v>
      </c>
    </row>
    <row r="62" customFormat="false" ht="14.4" hidden="false" customHeight="false" outlineLevel="0" collapsed="false">
      <c r="A62" s="32" t="s">
        <v>42</v>
      </c>
      <c r="B62" s="34" t="n">
        <v>0</v>
      </c>
      <c r="C62" s="33" t="n">
        <v>45000</v>
      </c>
      <c r="D62" s="34" t="n">
        <v>0</v>
      </c>
    </row>
    <row r="63" customFormat="false" ht="14.4" hidden="false" customHeight="false" outlineLevel="0" collapsed="false">
      <c r="A63" s="32" t="s">
        <v>45</v>
      </c>
      <c r="B63" s="33" t="n">
        <v>10000</v>
      </c>
      <c r="C63" s="33" t="n">
        <v>10000</v>
      </c>
      <c r="D63" s="34" t="n">
        <v>100</v>
      </c>
    </row>
    <row r="64" customFormat="false" ht="14.4" hidden="false" customHeight="false" outlineLevel="0" collapsed="false">
      <c r="A64" s="32" t="s">
        <v>51</v>
      </c>
      <c r="B64" s="34" t="n">
        <v>0</v>
      </c>
      <c r="C64" s="33" t="n">
        <v>10000</v>
      </c>
      <c r="D64" s="34" t="n">
        <v>0</v>
      </c>
    </row>
    <row r="65" customFormat="false" ht="26.4" hidden="false" customHeight="false" outlineLevel="0" collapsed="false">
      <c r="A65" s="32" t="s">
        <v>76</v>
      </c>
      <c r="B65" s="33" t="n">
        <v>125000</v>
      </c>
      <c r="C65" s="33" t="n">
        <v>124475.87</v>
      </c>
      <c r="D65" s="34" t="n">
        <v>99.58</v>
      </c>
    </row>
    <row r="66" customFormat="false" ht="14.4" hidden="false" customHeight="false" outlineLevel="0" collapsed="false">
      <c r="A66" s="32" t="s">
        <v>77</v>
      </c>
      <c r="B66" s="33" t="n">
        <v>125000</v>
      </c>
      <c r="C66" s="33" t="n">
        <v>124475.87</v>
      </c>
      <c r="D66" s="34" t="n">
        <v>99.58</v>
      </c>
    </row>
    <row r="67" customFormat="false" ht="14.4" hidden="false" customHeight="false" outlineLevel="0" collapsed="false">
      <c r="A67" s="32" t="s">
        <v>78</v>
      </c>
      <c r="B67" s="34" t="n">
        <v>0</v>
      </c>
      <c r="C67" s="33" t="n">
        <v>124475.87</v>
      </c>
      <c r="D67" s="34" t="n">
        <v>0</v>
      </c>
    </row>
    <row r="68" customFormat="false" ht="14.4" hidden="false" customHeight="false" outlineLevel="0" collapsed="false">
      <c r="A68" s="50" t="s">
        <v>79</v>
      </c>
      <c r="B68" s="33" t="n">
        <v>16170</v>
      </c>
      <c r="C68" s="33" t="n">
        <v>16234.81</v>
      </c>
      <c r="D68" s="34" t="n">
        <v>100.4</v>
      </c>
    </row>
    <row r="69" customFormat="false" ht="14.4" hidden="false" customHeight="false" outlineLevel="0" collapsed="false">
      <c r="A69" s="32" t="s">
        <v>36</v>
      </c>
      <c r="B69" s="33" t="n">
        <v>16170</v>
      </c>
      <c r="C69" s="33" t="n">
        <v>16234.81</v>
      </c>
      <c r="D69" s="34" t="n">
        <v>100.4</v>
      </c>
    </row>
    <row r="70" customFormat="false" ht="14.4" hidden="false" customHeight="false" outlineLevel="0" collapsed="false">
      <c r="A70" s="32" t="s">
        <v>40</v>
      </c>
      <c r="B70" s="33" t="n">
        <v>13500</v>
      </c>
      <c r="C70" s="33" t="n">
        <v>13564.81</v>
      </c>
      <c r="D70" s="34" t="n">
        <v>100.48</v>
      </c>
    </row>
    <row r="71" customFormat="false" ht="14.4" hidden="false" customHeight="false" outlineLevel="0" collapsed="false">
      <c r="A71" s="32" t="s">
        <v>41</v>
      </c>
      <c r="B71" s="34" t="n">
        <v>0</v>
      </c>
      <c r="C71" s="33" t="n">
        <v>13564.81</v>
      </c>
      <c r="D71" s="34" t="n">
        <v>0</v>
      </c>
    </row>
    <row r="72" customFormat="false" ht="14.4" hidden="false" customHeight="false" outlineLevel="0" collapsed="false">
      <c r="A72" s="32" t="s">
        <v>52</v>
      </c>
      <c r="B72" s="33" t="n">
        <v>2670</v>
      </c>
      <c r="C72" s="33" t="n">
        <v>2670</v>
      </c>
      <c r="D72" s="34" t="n">
        <v>100</v>
      </c>
    </row>
    <row r="73" customFormat="false" ht="14.4" hidden="false" customHeight="false" outlineLevel="0" collapsed="false">
      <c r="A73" s="32" t="s">
        <v>56</v>
      </c>
      <c r="B73" s="34" t="n">
        <v>0</v>
      </c>
      <c r="C73" s="33" t="n">
        <v>2670</v>
      </c>
      <c r="D73" s="34" t="n">
        <v>0</v>
      </c>
    </row>
    <row r="74" customFormat="false" ht="26.4" hidden="false" customHeight="false" outlineLevel="0" collapsed="false">
      <c r="A74" s="50" t="s">
        <v>80</v>
      </c>
      <c r="B74" s="44" t="n">
        <v>121500</v>
      </c>
      <c r="C74" s="44" t="n">
        <v>100493.74</v>
      </c>
      <c r="D74" s="45" t="n">
        <v>82.71</v>
      </c>
    </row>
    <row r="75" customFormat="false" ht="14.4" hidden="false" customHeight="false" outlineLevel="0" collapsed="false">
      <c r="A75" s="32" t="s">
        <v>63</v>
      </c>
      <c r="B75" s="33" t="n">
        <v>74000</v>
      </c>
      <c r="C75" s="33" t="n">
        <v>52897.08</v>
      </c>
      <c r="D75" s="34" t="n">
        <v>71.48</v>
      </c>
    </row>
    <row r="76" customFormat="false" ht="14.4" hidden="false" customHeight="false" outlineLevel="0" collapsed="false">
      <c r="A76" s="32" t="s">
        <v>64</v>
      </c>
      <c r="B76" s="33" t="n">
        <v>60000</v>
      </c>
      <c r="C76" s="33" t="n">
        <v>45133.97</v>
      </c>
      <c r="D76" s="34" t="n">
        <v>75.22</v>
      </c>
    </row>
    <row r="77" customFormat="false" ht="14.4" hidden="false" customHeight="false" outlineLevel="0" collapsed="false">
      <c r="A77" s="32" t="s">
        <v>65</v>
      </c>
      <c r="B77" s="34" t="n">
        <v>0</v>
      </c>
      <c r="C77" s="33" t="n">
        <v>45133.97</v>
      </c>
      <c r="D77" s="34" t="n">
        <v>0</v>
      </c>
    </row>
    <row r="78" customFormat="false" ht="14.4" hidden="false" customHeight="false" outlineLevel="0" collapsed="false">
      <c r="A78" s="32" t="s">
        <v>68</v>
      </c>
      <c r="B78" s="33" t="n">
        <v>14000</v>
      </c>
      <c r="C78" s="33" t="n">
        <v>7763.11</v>
      </c>
      <c r="D78" s="34" t="n">
        <v>55.45</v>
      </c>
    </row>
    <row r="79" customFormat="false" ht="14.4" hidden="false" customHeight="false" outlineLevel="0" collapsed="false">
      <c r="A79" s="32" t="s">
        <v>69</v>
      </c>
      <c r="B79" s="34" t="n">
        <v>0</v>
      </c>
      <c r="C79" s="33" t="n">
        <v>7612.59</v>
      </c>
      <c r="D79" s="34" t="n">
        <v>0</v>
      </c>
    </row>
    <row r="80" customFormat="false" ht="14.4" hidden="false" customHeight="false" outlineLevel="0" collapsed="false">
      <c r="A80" s="32" t="s">
        <v>81</v>
      </c>
      <c r="B80" s="34" t="n">
        <v>0</v>
      </c>
      <c r="C80" s="34" t="n">
        <v>150.52</v>
      </c>
      <c r="D80" s="34" t="n">
        <v>0</v>
      </c>
    </row>
    <row r="81" customFormat="false" ht="14.4" hidden="false" customHeight="false" outlineLevel="0" collapsed="false">
      <c r="A81" s="32" t="s">
        <v>36</v>
      </c>
      <c r="B81" s="33" t="n">
        <v>25500</v>
      </c>
      <c r="C81" s="33" t="n">
        <v>30696.11</v>
      </c>
      <c r="D81" s="34" t="n">
        <v>120.38</v>
      </c>
    </row>
    <row r="82" customFormat="false" ht="14.4" hidden="false" customHeight="false" outlineLevel="0" collapsed="false">
      <c r="A82" s="32" t="s">
        <v>40</v>
      </c>
      <c r="B82" s="34" t="n">
        <v>500</v>
      </c>
      <c r="C82" s="33" t="n">
        <v>1620</v>
      </c>
      <c r="D82" s="34" t="n">
        <v>324</v>
      </c>
    </row>
    <row r="83" customFormat="false" ht="14.4" hidden="false" customHeight="false" outlineLevel="0" collapsed="false">
      <c r="A83" s="32" t="s">
        <v>41</v>
      </c>
      <c r="B83" s="34" t="n">
        <v>0</v>
      </c>
      <c r="C83" s="33" t="n">
        <v>1620</v>
      </c>
      <c r="D83" s="34" t="n">
        <v>0</v>
      </c>
    </row>
    <row r="84" customFormat="false" ht="14.4" hidden="false" customHeight="false" outlineLevel="0" collapsed="false">
      <c r="A84" s="32" t="s">
        <v>45</v>
      </c>
      <c r="B84" s="34" t="n">
        <v>0</v>
      </c>
      <c r="C84" s="34" t="n">
        <v>0</v>
      </c>
      <c r="D84" s="34" t="n">
        <v>0</v>
      </c>
    </row>
    <row r="85" customFormat="false" ht="14.4" hidden="false" customHeight="false" outlineLevel="0" collapsed="false">
      <c r="A85" s="32" t="s">
        <v>49</v>
      </c>
      <c r="B85" s="34" t="n">
        <v>0</v>
      </c>
      <c r="C85" s="34" t="n">
        <v>0</v>
      </c>
      <c r="D85" s="34" t="n">
        <v>0</v>
      </c>
    </row>
    <row r="86" customFormat="false" ht="14.4" hidden="false" customHeight="false" outlineLevel="0" collapsed="false">
      <c r="A86" s="32" t="s">
        <v>52</v>
      </c>
      <c r="B86" s="33" t="n">
        <v>25000</v>
      </c>
      <c r="C86" s="33" t="n">
        <v>29076.11</v>
      </c>
      <c r="D86" s="34" t="n">
        <v>116.3</v>
      </c>
    </row>
    <row r="87" customFormat="false" ht="14.4" hidden="false" customHeight="false" outlineLevel="0" collapsed="false">
      <c r="A87" s="32" t="s">
        <v>82</v>
      </c>
      <c r="B87" s="34" t="n">
        <v>0</v>
      </c>
      <c r="C87" s="33" t="n">
        <v>29076.11</v>
      </c>
      <c r="D87" s="34" t="n">
        <v>0</v>
      </c>
    </row>
    <row r="88" customFormat="false" ht="14.4" hidden="false" customHeight="false" outlineLevel="0" collapsed="false">
      <c r="A88" s="32" t="s">
        <v>57</v>
      </c>
      <c r="B88" s="33" t="n">
        <v>22000</v>
      </c>
      <c r="C88" s="33" t="n">
        <v>16900.55</v>
      </c>
      <c r="D88" s="34" t="n">
        <v>76.82</v>
      </c>
    </row>
    <row r="89" customFormat="false" ht="14.4" hidden="false" customHeight="false" outlineLevel="0" collapsed="false">
      <c r="A89" s="32" t="s">
        <v>58</v>
      </c>
      <c r="B89" s="33" t="n">
        <v>22000</v>
      </c>
      <c r="C89" s="33" t="n">
        <v>16900.55</v>
      </c>
      <c r="D89" s="34" t="n">
        <v>76.82</v>
      </c>
    </row>
    <row r="90" customFormat="false" ht="14.4" hidden="false" customHeight="false" outlineLevel="0" collapsed="false">
      <c r="A90" s="32" t="s">
        <v>83</v>
      </c>
      <c r="B90" s="34" t="n">
        <v>0</v>
      </c>
      <c r="C90" s="33" t="n">
        <v>16900.55</v>
      </c>
      <c r="D90" s="34" t="n">
        <v>0</v>
      </c>
    </row>
    <row r="91" customFormat="false" ht="14.4" hidden="false" customHeight="true" outlineLevel="0" collapsed="false">
      <c r="A91" s="46" t="s">
        <v>84</v>
      </c>
      <c r="B91" s="46"/>
      <c r="C91" s="46"/>
      <c r="D91" s="46"/>
    </row>
    <row r="92" customFormat="false" ht="14.4" hidden="false" customHeight="false" outlineLevel="0" collapsed="false">
      <c r="A92" s="46"/>
      <c r="B92" s="46"/>
      <c r="C92" s="46"/>
      <c r="D92" s="46"/>
    </row>
    <row r="93" customFormat="false" ht="14.4" hidden="false" customHeight="false" outlineLevel="0" collapsed="false">
      <c r="A93" s="46"/>
      <c r="B93" s="46"/>
      <c r="C93" s="46"/>
      <c r="D93" s="46"/>
    </row>
    <row r="94" customFormat="false" ht="66.6" hidden="false" customHeight="true" outlineLevel="0" collapsed="false">
      <c r="A94" s="46"/>
      <c r="B94" s="46"/>
      <c r="C94" s="46"/>
      <c r="D94" s="46"/>
    </row>
    <row r="95" customFormat="false" ht="14.4" hidden="false" customHeight="false" outlineLevel="0" collapsed="false">
      <c r="A95" s="57" t="s">
        <v>85</v>
      </c>
      <c r="B95" s="58" t="n">
        <v>519600</v>
      </c>
      <c r="C95" s="58" t="n">
        <v>488084.63</v>
      </c>
      <c r="D95" s="59" t="n">
        <v>93.93</v>
      </c>
    </row>
    <row r="96" customFormat="false" ht="14.4" hidden="false" customHeight="false" outlineLevel="0" collapsed="false">
      <c r="A96" s="50" t="s">
        <v>75</v>
      </c>
      <c r="B96" s="33" t="n">
        <v>382100</v>
      </c>
      <c r="C96" s="33" t="n">
        <v>359075.24</v>
      </c>
      <c r="D96" s="34" t="n">
        <v>93.97</v>
      </c>
    </row>
    <row r="97" customFormat="false" ht="14.4" hidden="false" customHeight="false" outlineLevel="0" collapsed="false">
      <c r="A97" s="32" t="s">
        <v>63</v>
      </c>
      <c r="B97" s="33" t="n">
        <v>289100</v>
      </c>
      <c r="C97" s="33" t="n">
        <v>268786.24</v>
      </c>
      <c r="D97" s="34" t="n">
        <v>92.97</v>
      </c>
    </row>
    <row r="98" customFormat="false" ht="14.4" hidden="false" customHeight="false" outlineLevel="0" collapsed="false">
      <c r="A98" s="32" t="s">
        <v>64</v>
      </c>
      <c r="B98" s="33" t="n">
        <v>238000</v>
      </c>
      <c r="C98" s="33" t="n">
        <v>221392.46</v>
      </c>
      <c r="D98" s="34" t="n">
        <v>93.02</v>
      </c>
    </row>
    <row r="99" customFormat="false" ht="14.4" hidden="false" customHeight="false" outlineLevel="0" collapsed="false">
      <c r="A99" s="32" t="s">
        <v>65</v>
      </c>
      <c r="B99" s="34" t="n">
        <v>0</v>
      </c>
      <c r="C99" s="33" t="n">
        <v>221392.46</v>
      </c>
      <c r="D99" s="34" t="n">
        <v>0</v>
      </c>
    </row>
    <row r="100" customFormat="false" ht="14.4" hidden="false" customHeight="false" outlineLevel="0" collapsed="false">
      <c r="A100" s="32" t="s">
        <v>66</v>
      </c>
      <c r="B100" s="33" t="n">
        <v>11100</v>
      </c>
      <c r="C100" s="33" t="n">
        <v>10864.02</v>
      </c>
      <c r="D100" s="34" t="n">
        <v>97.87</v>
      </c>
    </row>
    <row r="101" customFormat="false" ht="14.4" hidden="false" customHeight="false" outlineLevel="0" collapsed="false">
      <c r="A101" s="32" t="s">
        <v>67</v>
      </c>
      <c r="B101" s="34" t="n">
        <v>0</v>
      </c>
      <c r="C101" s="33" t="n">
        <v>10864.02</v>
      </c>
      <c r="D101" s="34" t="n">
        <v>0</v>
      </c>
    </row>
    <row r="102" customFormat="false" ht="14.4" hidden="false" customHeight="false" outlineLevel="0" collapsed="false">
      <c r="A102" s="32" t="s">
        <v>68</v>
      </c>
      <c r="B102" s="33" t="n">
        <v>40000</v>
      </c>
      <c r="C102" s="33" t="n">
        <v>36529.76</v>
      </c>
      <c r="D102" s="34" t="n">
        <v>91.32</v>
      </c>
    </row>
    <row r="103" customFormat="false" ht="14.4" hidden="false" customHeight="false" outlineLevel="0" collapsed="false">
      <c r="A103" s="32" t="s">
        <v>69</v>
      </c>
      <c r="B103" s="34" t="n">
        <v>0</v>
      </c>
      <c r="C103" s="33" t="n">
        <v>36529.76</v>
      </c>
      <c r="D103" s="34" t="n">
        <v>0</v>
      </c>
    </row>
    <row r="104" customFormat="false" ht="14.4" hidden="false" customHeight="false" outlineLevel="0" collapsed="false">
      <c r="A104" s="32" t="s">
        <v>36</v>
      </c>
      <c r="B104" s="33" t="n">
        <v>9000</v>
      </c>
      <c r="C104" s="33" t="n">
        <v>6759</v>
      </c>
      <c r="D104" s="34" t="n">
        <v>75.1</v>
      </c>
    </row>
    <row r="105" customFormat="false" ht="14.4" hidden="false" customHeight="false" outlineLevel="0" collapsed="false">
      <c r="A105" s="32" t="s">
        <v>37</v>
      </c>
      <c r="B105" s="33" t="n">
        <v>9000</v>
      </c>
      <c r="C105" s="33" t="n">
        <v>6759</v>
      </c>
      <c r="D105" s="34" t="n">
        <v>75.1</v>
      </c>
    </row>
    <row r="106" customFormat="false" ht="14.4" hidden="false" customHeight="false" outlineLevel="0" collapsed="false">
      <c r="A106" s="32" t="s">
        <v>70</v>
      </c>
      <c r="B106" s="34" t="n">
        <v>0</v>
      </c>
      <c r="C106" s="33" t="n">
        <v>6759</v>
      </c>
      <c r="D106" s="34" t="n">
        <v>0</v>
      </c>
    </row>
    <row r="107" customFormat="false" ht="26.4" hidden="false" customHeight="false" outlineLevel="0" collapsed="false">
      <c r="A107" s="32" t="s">
        <v>76</v>
      </c>
      <c r="B107" s="33" t="n">
        <v>84000</v>
      </c>
      <c r="C107" s="33" t="n">
        <v>83530</v>
      </c>
      <c r="D107" s="34" t="n">
        <v>99.44</v>
      </c>
    </row>
    <row r="108" customFormat="false" ht="14.4" hidden="false" customHeight="false" outlineLevel="0" collapsed="false">
      <c r="A108" s="32" t="s">
        <v>77</v>
      </c>
      <c r="B108" s="33" t="n">
        <v>84000</v>
      </c>
      <c r="C108" s="33" t="n">
        <v>83530</v>
      </c>
      <c r="D108" s="34" t="n">
        <v>99.44</v>
      </c>
    </row>
    <row r="109" customFormat="false" ht="14.4" hidden="false" customHeight="false" outlineLevel="0" collapsed="false">
      <c r="A109" s="32" t="s">
        <v>86</v>
      </c>
      <c r="B109" s="34" t="n">
        <v>0</v>
      </c>
      <c r="C109" s="33" t="n">
        <v>83530</v>
      </c>
      <c r="D109" s="34" t="n">
        <v>0</v>
      </c>
    </row>
    <row r="110" customFormat="false" ht="26.4" hidden="false" customHeight="false" outlineLevel="0" collapsed="false">
      <c r="A110" s="50" t="s">
        <v>80</v>
      </c>
      <c r="B110" s="33" t="n">
        <v>137500</v>
      </c>
      <c r="C110" s="33" t="n">
        <v>129009.39</v>
      </c>
      <c r="D110" s="34" t="n">
        <v>93.83</v>
      </c>
    </row>
    <row r="111" customFormat="false" ht="26.4" hidden="false" customHeight="false" outlineLevel="0" collapsed="false">
      <c r="A111" s="32" t="s">
        <v>76</v>
      </c>
      <c r="B111" s="33" t="n">
        <v>137500</v>
      </c>
      <c r="C111" s="33" t="n">
        <v>129009.39</v>
      </c>
      <c r="D111" s="34" t="n">
        <v>93.83</v>
      </c>
    </row>
    <row r="112" customFormat="false" ht="14.4" hidden="false" customHeight="false" outlineLevel="0" collapsed="false">
      <c r="A112" s="32" t="s">
        <v>77</v>
      </c>
      <c r="B112" s="33" t="n">
        <v>137500</v>
      </c>
      <c r="C112" s="33" t="n">
        <v>129009.39</v>
      </c>
      <c r="D112" s="34" t="n">
        <v>93.83</v>
      </c>
    </row>
    <row r="113" customFormat="false" ht="14.4" hidden="false" customHeight="false" outlineLevel="0" collapsed="false">
      <c r="A113" s="32" t="s">
        <v>86</v>
      </c>
      <c r="B113" s="34" t="n">
        <v>0</v>
      </c>
      <c r="C113" s="33" t="n">
        <v>129009.39</v>
      </c>
      <c r="D113" s="34" t="n">
        <v>0</v>
      </c>
    </row>
    <row r="114" customFormat="false" ht="14.4" hidden="false" customHeight="true" outlineLevel="0" collapsed="false">
      <c r="A114" s="46" t="s">
        <v>87</v>
      </c>
      <c r="B114" s="46"/>
      <c r="C114" s="46"/>
      <c r="D114" s="46"/>
    </row>
    <row r="115" customFormat="false" ht="14.4" hidden="false" customHeight="false" outlineLevel="0" collapsed="false">
      <c r="A115" s="46"/>
      <c r="B115" s="46"/>
      <c r="C115" s="46"/>
      <c r="D115" s="46"/>
    </row>
    <row r="116" customFormat="false" ht="57" hidden="false" customHeight="true" outlineLevel="0" collapsed="false">
      <c r="A116" s="46"/>
      <c r="B116" s="46"/>
      <c r="C116" s="46"/>
      <c r="D116" s="46"/>
    </row>
    <row r="117" customFormat="false" ht="26.4" hidden="false" customHeight="false" outlineLevel="0" collapsed="false">
      <c r="A117" s="60" t="s">
        <v>88</v>
      </c>
      <c r="B117" s="33" t="n">
        <v>163000</v>
      </c>
      <c r="C117" s="34" t="n">
        <v>0</v>
      </c>
      <c r="D117" s="34" t="n">
        <v>0</v>
      </c>
    </row>
    <row r="118" customFormat="false" ht="14.4" hidden="false" customHeight="false" outlineLevel="0" collapsed="false">
      <c r="A118" s="32" t="s">
        <v>75</v>
      </c>
      <c r="B118" s="33" t="n">
        <v>163000</v>
      </c>
      <c r="C118" s="32"/>
      <c r="D118" s="32"/>
    </row>
    <row r="119" customFormat="false" ht="14.4" hidden="false" customHeight="false" outlineLevel="0" collapsed="false">
      <c r="A119" s="32" t="s">
        <v>36</v>
      </c>
      <c r="B119" s="33" t="n">
        <v>163000</v>
      </c>
      <c r="C119" s="34" t="n">
        <v>0</v>
      </c>
      <c r="D119" s="34" t="n">
        <v>0</v>
      </c>
    </row>
    <row r="120" customFormat="false" ht="14.4" hidden="false" customHeight="false" outlineLevel="0" collapsed="false">
      <c r="A120" s="32" t="s">
        <v>45</v>
      </c>
      <c r="B120" s="33" t="n">
        <v>163000</v>
      </c>
      <c r="C120" s="34" t="n">
        <v>0</v>
      </c>
      <c r="D120" s="34" t="n">
        <v>0</v>
      </c>
    </row>
    <row r="121" customFormat="false" ht="14.4" hidden="false" customHeight="false" outlineLevel="0" collapsed="false">
      <c r="A121" s="57" t="s">
        <v>89</v>
      </c>
      <c r="B121" s="58" t="n">
        <v>168700</v>
      </c>
      <c r="C121" s="58" t="n">
        <v>161338.31</v>
      </c>
      <c r="D121" s="59" t="n">
        <v>95.64</v>
      </c>
    </row>
    <row r="122" customFormat="false" ht="14.4" hidden="false" customHeight="false" outlineLevel="0" collapsed="false">
      <c r="A122" s="50" t="s">
        <v>75</v>
      </c>
      <c r="B122" s="33" t="n">
        <v>168700</v>
      </c>
      <c r="C122" s="33" t="n">
        <v>161338.31</v>
      </c>
      <c r="D122" s="34" t="n">
        <v>95.64</v>
      </c>
    </row>
    <row r="123" customFormat="false" ht="14.4" hidden="false" customHeight="false" outlineLevel="0" collapsed="false">
      <c r="A123" s="32" t="s">
        <v>63</v>
      </c>
      <c r="B123" s="33" t="n">
        <v>157100</v>
      </c>
      <c r="C123" s="33" t="n">
        <v>150138.31</v>
      </c>
      <c r="D123" s="34" t="n">
        <v>95.57</v>
      </c>
    </row>
    <row r="124" customFormat="false" ht="14.4" hidden="false" customHeight="false" outlineLevel="0" collapsed="false">
      <c r="A124" s="32" t="s">
        <v>64</v>
      </c>
      <c r="B124" s="33" t="n">
        <v>130000</v>
      </c>
      <c r="C124" s="33" t="n">
        <v>125437.64</v>
      </c>
      <c r="D124" s="34" t="n">
        <v>96.49</v>
      </c>
    </row>
    <row r="125" customFormat="false" ht="14.4" hidden="false" customHeight="false" outlineLevel="0" collapsed="false">
      <c r="A125" s="32" t="s">
        <v>65</v>
      </c>
      <c r="B125" s="34" t="n">
        <v>0</v>
      </c>
      <c r="C125" s="33" t="n">
        <v>125437.64</v>
      </c>
      <c r="D125" s="34" t="n">
        <v>0</v>
      </c>
    </row>
    <row r="126" customFormat="false" ht="14.4" hidden="false" customHeight="false" outlineLevel="0" collapsed="false">
      <c r="A126" s="32" t="s">
        <v>66</v>
      </c>
      <c r="B126" s="33" t="n">
        <v>4100</v>
      </c>
      <c r="C126" s="33" t="n">
        <v>4003.45</v>
      </c>
      <c r="D126" s="34" t="n">
        <v>97.65</v>
      </c>
    </row>
    <row r="127" customFormat="false" ht="14.4" hidden="false" customHeight="false" outlineLevel="0" collapsed="false">
      <c r="A127" s="32" t="s">
        <v>67</v>
      </c>
      <c r="B127" s="34" t="n">
        <v>0</v>
      </c>
      <c r="C127" s="33" t="n">
        <v>4003.45</v>
      </c>
      <c r="D127" s="34" t="n">
        <v>0</v>
      </c>
    </row>
    <row r="128" customFormat="false" ht="14.4" hidden="false" customHeight="false" outlineLevel="0" collapsed="false">
      <c r="A128" s="32" t="s">
        <v>68</v>
      </c>
      <c r="B128" s="33" t="n">
        <v>23000</v>
      </c>
      <c r="C128" s="33" t="n">
        <v>20697.22</v>
      </c>
      <c r="D128" s="34" t="n">
        <v>89.99</v>
      </c>
    </row>
    <row r="129" customFormat="false" ht="14.4" hidden="false" customHeight="false" outlineLevel="0" collapsed="false">
      <c r="A129" s="32" t="s">
        <v>69</v>
      </c>
      <c r="B129" s="34" t="n">
        <v>0</v>
      </c>
      <c r="C129" s="33" t="n">
        <v>20697.22</v>
      </c>
      <c r="D129" s="34" t="n">
        <v>0</v>
      </c>
    </row>
    <row r="130" customFormat="false" ht="14.4" hidden="false" customHeight="false" outlineLevel="0" collapsed="false">
      <c r="A130" s="32" t="s">
        <v>36</v>
      </c>
      <c r="B130" s="33" t="n">
        <v>11600</v>
      </c>
      <c r="C130" s="33" t="n">
        <v>11200</v>
      </c>
      <c r="D130" s="34" t="n">
        <v>96.55</v>
      </c>
    </row>
    <row r="131" customFormat="false" ht="14.4" hidden="false" customHeight="false" outlineLevel="0" collapsed="false">
      <c r="A131" s="32" t="s">
        <v>37</v>
      </c>
      <c r="B131" s="33" t="n">
        <v>11600</v>
      </c>
      <c r="C131" s="33" t="n">
        <v>11200</v>
      </c>
      <c r="D131" s="34" t="n">
        <v>96.55</v>
      </c>
    </row>
    <row r="132" customFormat="false" ht="14.4" hidden="false" customHeight="false" outlineLevel="0" collapsed="false">
      <c r="A132" s="32" t="s">
        <v>38</v>
      </c>
      <c r="B132" s="34" t="n">
        <v>0</v>
      </c>
      <c r="C132" s="34" t="n">
        <v>200</v>
      </c>
      <c r="D132" s="34" t="n">
        <v>0</v>
      </c>
    </row>
    <row r="133" customFormat="false" ht="14.4" hidden="false" customHeight="false" outlineLevel="0" collapsed="false">
      <c r="A133" s="32" t="s">
        <v>70</v>
      </c>
      <c r="B133" s="34" t="n">
        <v>0</v>
      </c>
      <c r="C133" s="33" t="n">
        <v>11000</v>
      </c>
      <c r="D133" s="34" t="n">
        <v>0</v>
      </c>
    </row>
    <row r="134" customFormat="false" ht="14.4" hidden="false" customHeight="true" outlineLevel="0" collapsed="false">
      <c r="A134" s="46" t="s">
        <v>90</v>
      </c>
      <c r="B134" s="46"/>
      <c r="C134" s="46"/>
      <c r="D134" s="46"/>
    </row>
    <row r="135" customFormat="false" ht="14.4" hidden="false" customHeight="false" outlineLevel="0" collapsed="false">
      <c r="A135" s="46"/>
      <c r="B135" s="46"/>
      <c r="C135" s="46"/>
      <c r="D135" s="46"/>
    </row>
    <row r="136" customFormat="false" ht="48" hidden="false" customHeight="true" outlineLevel="0" collapsed="false">
      <c r="A136" s="46"/>
      <c r="B136" s="46"/>
      <c r="C136" s="46"/>
      <c r="D136" s="46"/>
    </row>
    <row r="137" customFormat="false" ht="14.4" hidden="false" customHeight="false" outlineLevel="0" collapsed="false">
      <c r="A137" s="57" t="s">
        <v>91</v>
      </c>
      <c r="B137" s="58" t="n">
        <v>226500</v>
      </c>
      <c r="C137" s="58" t="n">
        <v>198957.45</v>
      </c>
      <c r="D137" s="59" t="n">
        <v>87.84</v>
      </c>
    </row>
    <row r="138" customFormat="false" ht="14.4" hidden="false" customHeight="false" outlineLevel="0" collapsed="false">
      <c r="A138" s="61" t="s">
        <v>75</v>
      </c>
      <c r="B138" s="33" t="n">
        <v>86500</v>
      </c>
      <c r="C138" s="33" t="n">
        <v>58968.69</v>
      </c>
      <c r="D138" s="34" t="n">
        <v>68.17</v>
      </c>
    </row>
    <row r="139" customFormat="false" ht="14.4" hidden="false" customHeight="false" outlineLevel="0" collapsed="false">
      <c r="A139" s="32" t="s">
        <v>63</v>
      </c>
      <c r="B139" s="33" t="n">
        <v>79500</v>
      </c>
      <c r="C139" s="33" t="n">
        <v>56418.69</v>
      </c>
      <c r="D139" s="34" t="n">
        <v>70.97</v>
      </c>
    </row>
    <row r="140" customFormat="false" ht="14.4" hidden="false" customHeight="false" outlineLevel="0" collapsed="false">
      <c r="A140" s="32" t="s">
        <v>64</v>
      </c>
      <c r="B140" s="33" t="n">
        <v>58000</v>
      </c>
      <c r="C140" s="33" t="n">
        <v>41587.39</v>
      </c>
      <c r="D140" s="34" t="n">
        <v>71.7</v>
      </c>
    </row>
    <row r="141" customFormat="false" ht="14.4" hidden="false" customHeight="false" outlineLevel="0" collapsed="false">
      <c r="A141" s="32" t="s">
        <v>65</v>
      </c>
      <c r="B141" s="34" t="n">
        <v>0</v>
      </c>
      <c r="C141" s="33" t="n">
        <v>41587.39</v>
      </c>
      <c r="D141" s="34" t="n">
        <v>0</v>
      </c>
    </row>
    <row r="142" customFormat="false" ht="14.4" hidden="false" customHeight="false" outlineLevel="0" collapsed="false">
      <c r="A142" s="32" t="s">
        <v>66</v>
      </c>
      <c r="B142" s="33" t="n">
        <v>10500</v>
      </c>
      <c r="C142" s="33" t="n">
        <v>8506.9</v>
      </c>
      <c r="D142" s="34" t="n">
        <v>81.02</v>
      </c>
    </row>
    <row r="143" customFormat="false" ht="14.4" hidden="false" customHeight="false" outlineLevel="0" collapsed="false">
      <c r="A143" s="32" t="s">
        <v>67</v>
      </c>
      <c r="B143" s="34" t="n">
        <v>0</v>
      </c>
      <c r="C143" s="33" t="n">
        <v>8506.9</v>
      </c>
      <c r="D143" s="34" t="n">
        <v>0</v>
      </c>
    </row>
    <row r="144" customFormat="false" ht="14.4" hidden="false" customHeight="false" outlineLevel="0" collapsed="false">
      <c r="A144" s="32" t="s">
        <v>68</v>
      </c>
      <c r="B144" s="33" t="n">
        <v>11000</v>
      </c>
      <c r="C144" s="33" t="n">
        <v>6324.4</v>
      </c>
      <c r="D144" s="34" t="n">
        <v>57.49</v>
      </c>
    </row>
    <row r="145" customFormat="false" ht="14.4" hidden="false" customHeight="false" outlineLevel="0" collapsed="false">
      <c r="A145" s="32" t="s">
        <v>69</v>
      </c>
      <c r="B145" s="34" t="n">
        <v>0</v>
      </c>
      <c r="C145" s="33" t="n">
        <v>6324.4</v>
      </c>
      <c r="D145" s="34" t="n">
        <v>0</v>
      </c>
    </row>
    <row r="146" customFormat="false" ht="14.4" hidden="false" customHeight="false" outlineLevel="0" collapsed="false">
      <c r="A146" s="32" t="s">
        <v>36</v>
      </c>
      <c r="B146" s="33" t="n">
        <v>7000</v>
      </c>
      <c r="C146" s="33" t="n">
        <v>2550</v>
      </c>
      <c r="D146" s="34" t="n">
        <v>36.43</v>
      </c>
    </row>
    <row r="147" customFormat="false" ht="14.4" hidden="false" customHeight="false" outlineLevel="0" collapsed="false">
      <c r="A147" s="32" t="s">
        <v>37</v>
      </c>
      <c r="B147" s="33" t="n">
        <v>7000</v>
      </c>
      <c r="C147" s="33" t="n">
        <v>2550</v>
      </c>
      <c r="D147" s="34" t="n">
        <v>36.43</v>
      </c>
    </row>
    <row r="148" customFormat="false" ht="14.4" hidden="false" customHeight="false" outlineLevel="0" collapsed="false">
      <c r="A148" s="32" t="s">
        <v>70</v>
      </c>
      <c r="B148" s="34" t="n">
        <v>0</v>
      </c>
      <c r="C148" s="33" t="n">
        <v>2550</v>
      </c>
      <c r="D148" s="34" t="n">
        <v>0</v>
      </c>
    </row>
    <row r="149" customFormat="false" ht="14.4" hidden="false" customHeight="false" outlineLevel="0" collapsed="false">
      <c r="A149" s="50" t="s">
        <v>92</v>
      </c>
      <c r="B149" s="33" t="n">
        <v>140000</v>
      </c>
      <c r="C149" s="33" t="n">
        <v>139988.76</v>
      </c>
      <c r="D149" s="34" t="n">
        <v>99.99</v>
      </c>
    </row>
    <row r="150" customFormat="false" ht="14.4" hidden="false" customHeight="false" outlineLevel="0" collapsed="false">
      <c r="A150" s="32" t="s">
        <v>63</v>
      </c>
      <c r="B150" s="33" t="n">
        <v>137400</v>
      </c>
      <c r="C150" s="33" t="n">
        <v>135538.76</v>
      </c>
      <c r="D150" s="34" t="n">
        <v>98.65</v>
      </c>
    </row>
    <row r="151" customFormat="false" ht="14.4" hidden="false" customHeight="false" outlineLevel="0" collapsed="false">
      <c r="A151" s="32" t="s">
        <v>64</v>
      </c>
      <c r="B151" s="33" t="n">
        <v>111000</v>
      </c>
      <c r="C151" s="33" t="n">
        <v>110730.64</v>
      </c>
      <c r="D151" s="34" t="n">
        <v>99.76</v>
      </c>
    </row>
    <row r="152" customFormat="false" ht="14.4" hidden="false" customHeight="false" outlineLevel="0" collapsed="false">
      <c r="A152" s="32" t="s">
        <v>65</v>
      </c>
      <c r="B152" s="34" t="n">
        <v>0</v>
      </c>
      <c r="C152" s="33" t="n">
        <v>110730.64</v>
      </c>
      <c r="D152" s="34" t="n">
        <v>0</v>
      </c>
    </row>
    <row r="153" customFormat="false" ht="14.4" hidden="false" customHeight="false" outlineLevel="0" collapsed="false">
      <c r="A153" s="32" t="s">
        <v>66</v>
      </c>
      <c r="B153" s="33" t="n">
        <v>7500</v>
      </c>
      <c r="C153" s="33" t="n">
        <v>6000</v>
      </c>
      <c r="D153" s="34" t="n">
        <v>80</v>
      </c>
    </row>
    <row r="154" customFormat="false" ht="14.4" hidden="false" customHeight="false" outlineLevel="0" collapsed="false">
      <c r="A154" s="32" t="s">
        <v>67</v>
      </c>
      <c r="B154" s="34" t="n">
        <v>0</v>
      </c>
      <c r="C154" s="33" t="n">
        <v>6000</v>
      </c>
      <c r="D154" s="34" t="n">
        <v>0</v>
      </c>
    </row>
    <row r="155" customFormat="false" ht="14.4" hidden="false" customHeight="false" outlineLevel="0" collapsed="false">
      <c r="A155" s="32" t="s">
        <v>68</v>
      </c>
      <c r="B155" s="33" t="n">
        <v>18900</v>
      </c>
      <c r="C155" s="33" t="n">
        <v>18808.12</v>
      </c>
      <c r="D155" s="34" t="n">
        <v>99.51</v>
      </c>
    </row>
    <row r="156" customFormat="false" ht="14.4" hidden="false" customHeight="false" outlineLevel="0" collapsed="false">
      <c r="A156" s="32" t="s">
        <v>69</v>
      </c>
      <c r="B156" s="34" t="n">
        <v>0</v>
      </c>
      <c r="C156" s="33" t="n">
        <v>18808.12</v>
      </c>
      <c r="D156" s="34" t="n">
        <v>0</v>
      </c>
    </row>
    <row r="157" customFormat="false" ht="14.4" hidden="false" customHeight="false" outlineLevel="0" collapsed="false">
      <c r="A157" s="32" t="s">
        <v>36</v>
      </c>
      <c r="B157" s="33" t="n">
        <v>2600</v>
      </c>
      <c r="C157" s="33" t="n">
        <v>4450</v>
      </c>
      <c r="D157" s="34" t="n">
        <v>171.15</v>
      </c>
    </row>
    <row r="158" customFormat="false" ht="14.4" hidden="false" customHeight="false" outlineLevel="0" collapsed="false">
      <c r="A158" s="32" t="s">
        <v>37</v>
      </c>
      <c r="B158" s="33" t="n">
        <v>2600</v>
      </c>
      <c r="C158" s="33" t="n">
        <v>4450</v>
      </c>
      <c r="D158" s="34" t="n">
        <v>171.15</v>
      </c>
    </row>
    <row r="159" customFormat="false" ht="14.4" hidden="false" customHeight="false" outlineLevel="0" collapsed="false">
      <c r="A159" s="32" t="s">
        <v>38</v>
      </c>
      <c r="B159" s="34" t="n">
        <v>0</v>
      </c>
      <c r="C159" s="33" t="n">
        <v>1000</v>
      </c>
      <c r="D159" s="34" t="n">
        <v>0</v>
      </c>
    </row>
    <row r="160" customFormat="false" ht="14.4" hidden="false" customHeight="false" outlineLevel="0" collapsed="false">
      <c r="A160" s="32" t="s">
        <v>70</v>
      </c>
      <c r="B160" s="34" t="n">
        <v>0</v>
      </c>
      <c r="C160" s="33" t="n">
        <v>3450</v>
      </c>
      <c r="D160" s="34" t="n">
        <v>0</v>
      </c>
    </row>
    <row r="161" customFormat="false" ht="14.4" hidden="false" customHeight="true" outlineLevel="0" collapsed="false">
      <c r="A161" s="46" t="s">
        <v>93</v>
      </c>
      <c r="B161" s="46"/>
      <c r="C161" s="46"/>
      <c r="D161" s="46"/>
    </row>
    <row r="162" customFormat="false" ht="14.4" hidden="false" customHeight="false" outlineLevel="0" collapsed="false">
      <c r="A162" s="46"/>
      <c r="B162" s="46"/>
      <c r="C162" s="46"/>
      <c r="D162" s="46"/>
    </row>
    <row r="163" customFormat="false" ht="58.8" hidden="false" customHeight="true" outlineLevel="0" collapsed="false">
      <c r="A163" s="46"/>
      <c r="B163" s="46"/>
      <c r="C163" s="46"/>
      <c r="D163" s="46"/>
    </row>
    <row r="164" customFormat="false" ht="14.4" hidden="false" customHeight="false" outlineLevel="0" collapsed="false">
      <c r="A164" s="62" t="s">
        <v>94</v>
      </c>
      <c r="B164" s="63" t="n">
        <v>135000</v>
      </c>
      <c r="C164" s="63" t="n">
        <v>136374.42</v>
      </c>
      <c r="D164" s="64" t="n">
        <v>101.02</v>
      </c>
    </row>
    <row r="165" customFormat="false" ht="26.4" hidden="false" customHeight="false" outlineLevel="0" collapsed="false">
      <c r="A165" s="50" t="s">
        <v>80</v>
      </c>
      <c r="B165" s="33" t="n">
        <v>135000</v>
      </c>
      <c r="C165" s="33" t="n">
        <v>136374.42</v>
      </c>
      <c r="D165" s="34" t="n">
        <v>101.02</v>
      </c>
    </row>
    <row r="166" customFormat="false" ht="14.4" hidden="false" customHeight="false" outlineLevel="0" collapsed="false">
      <c r="A166" s="32" t="s">
        <v>95</v>
      </c>
      <c r="B166" s="33" t="n">
        <v>135000</v>
      </c>
      <c r="C166" s="33" t="n">
        <v>136374.42</v>
      </c>
      <c r="D166" s="34" t="n">
        <v>101.02</v>
      </c>
    </row>
    <row r="167" customFormat="false" ht="14.4" hidden="false" customHeight="false" outlineLevel="0" collapsed="false">
      <c r="A167" s="32" t="s">
        <v>96</v>
      </c>
      <c r="B167" s="33" t="n">
        <v>135000</v>
      </c>
      <c r="C167" s="33" t="n">
        <v>136374.42</v>
      </c>
      <c r="D167" s="34" t="n">
        <v>101.02</v>
      </c>
    </row>
    <row r="168" customFormat="false" ht="14.4" hidden="false" customHeight="false" outlineLevel="0" collapsed="false">
      <c r="A168" s="32" t="s">
        <v>97</v>
      </c>
      <c r="B168" s="34" t="n">
        <v>0</v>
      </c>
      <c r="C168" s="33" t="n">
        <v>136374.42</v>
      </c>
      <c r="D168" s="34" t="n">
        <v>0</v>
      </c>
    </row>
    <row r="169" customFormat="false" ht="14.4" hidden="false" customHeight="true" outlineLevel="0" collapsed="false">
      <c r="A169" s="46" t="s">
        <v>98</v>
      </c>
      <c r="B169" s="46"/>
      <c r="C169" s="46"/>
      <c r="D169" s="46"/>
    </row>
    <row r="170" customFormat="false" ht="14.4" hidden="false" customHeight="false" outlineLevel="0" collapsed="false">
      <c r="A170" s="62" t="s">
        <v>99</v>
      </c>
      <c r="B170" s="63" t="n">
        <v>16800</v>
      </c>
      <c r="C170" s="63" t="n">
        <v>14101.27</v>
      </c>
      <c r="D170" s="64" t="n">
        <v>83.94</v>
      </c>
    </row>
    <row r="171" customFormat="false" ht="14.4" hidden="false" customHeight="false" outlineLevel="0" collapsed="false">
      <c r="A171" s="50" t="s">
        <v>100</v>
      </c>
      <c r="B171" s="33" t="n">
        <v>1300</v>
      </c>
      <c r="C171" s="33" t="n">
        <v>1300</v>
      </c>
      <c r="D171" s="34" t="n">
        <v>100</v>
      </c>
    </row>
    <row r="172" customFormat="false" ht="14.4" hidden="false" customHeight="false" outlineLevel="0" collapsed="false">
      <c r="A172" s="32" t="s">
        <v>36</v>
      </c>
      <c r="B172" s="33" t="n">
        <v>1300</v>
      </c>
      <c r="C172" s="33" t="n">
        <v>1300</v>
      </c>
      <c r="D172" s="34" t="n">
        <v>100</v>
      </c>
    </row>
    <row r="173" customFormat="false" ht="14.4" hidden="false" customHeight="false" outlineLevel="0" collapsed="false">
      <c r="A173" s="32" t="s">
        <v>40</v>
      </c>
      <c r="B173" s="33" t="n">
        <v>1300</v>
      </c>
      <c r="C173" s="33" t="n">
        <v>1300</v>
      </c>
      <c r="D173" s="34" t="n">
        <v>100</v>
      </c>
    </row>
    <row r="174" customFormat="false" ht="14.4" hidden="false" customHeight="false" outlineLevel="0" collapsed="false">
      <c r="A174" s="32" t="s">
        <v>101</v>
      </c>
      <c r="B174" s="34" t="n">
        <v>0</v>
      </c>
      <c r="C174" s="33" t="n">
        <v>1300</v>
      </c>
      <c r="D174" s="34" t="n">
        <v>0</v>
      </c>
    </row>
    <row r="175" customFormat="false" ht="14.4" hidden="false" customHeight="false" outlineLevel="0" collapsed="false">
      <c r="A175" s="50" t="s">
        <v>92</v>
      </c>
      <c r="B175" s="33" t="n">
        <v>15500</v>
      </c>
      <c r="C175" s="33" t="n">
        <v>12801.27</v>
      </c>
      <c r="D175" s="34" t="n">
        <v>82.59</v>
      </c>
    </row>
    <row r="176" customFormat="false" ht="14.4" hidden="false" customHeight="false" outlineLevel="0" collapsed="false">
      <c r="A176" s="32" t="s">
        <v>36</v>
      </c>
      <c r="B176" s="33" t="n">
        <v>15500</v>
      </c>
      <c r="C176" s="33" t="n">
        <v>12801.27</v>
      </c>
      <c r="D176" s="34" t="n">
        <v>82.59</v>
      </c>
    </row>
    <row r="177" customFormat="false" ht="14.4" hidden="false" customHeight="false" outlineLevel="0" collapsed="false">
      <c r="A177" s="32" t="s">
        <v>40</v>
      </c>
      <c r="B177" s="33" t="n">
        <v>15500</v>
      </c>
      <c r="C177" s="33" t="n">
        <v>12801.27</v>
      </c>
      <c r="D177" s="34" t="n">
        <v>82.59</v>
      </c>
    </row>
    <row r="178" customFormat="false" ht="14.4" hidden="false" customHeight="false" outlineLevel="0" collapsed="false">
      <c r="A178" s="32" t="s">
        <v>101</v>
      </c>
      <c r="B178" s="34" t="n">
        <v>0</v>
      </c>
      <c r="C178" s="33" t="n">
        <v>12801.27</v>
      </c>
      <c r="D178" s="34" t="n">
        <v>0</v>
      </c>
    </row>
    <row r="179" customFormat="false" ht="14.4" hidden="false" customHeight="true" outlineLevel="0" collapsed="false">
      <c r="A179" s="46" t="s">
        <v>102</v>
      </c>
      <c r="B179" s="46"/>
      <c r="C179" s="46"/>
      <c r="D179" s="46"/>
    </row>
    <row r="180" customFormat="false" ht="14.4" hidden="false" customHeight="false" outlineLevel="0" collapsed="false">
      <c r="A180" s="46"/>
      <c r="B180" s="46"/>
      <c r="C180" s="46"/>
      <c r="D180" s="46"/>
    </row>
    <row r="181" customFormat="false" ht="26.4" hidden="false" customHeight="false" outlineLevel="0" collapsed="false">
      <c r="A181" s="41" t="s">
        <v>103</v>
      </c>
      <c r="B181" s="42" t="n">
        <v>45000</v>
      </c>
      <c r="C181" s="42" t="n">
        <v>44992.07</v>
      </c>
      <c r="D181" s="43" t="n">
        <v>99.98</v>
      </c>
    </row>
    <row r="182" customFormat="false" ht="14.4" hidden="false" customHeight="false" outlineLevel="0" collapsed="false">
      <c r="A182" s="38" t="s">
        <v>104</v>
      </c>
      <c r="B182" s="39" t="n">
        <v>45000</v>
      </c>
      <c r="C182" s="39" t="n">
        <v>44992.07</v>
      </c>
      <c r="D182" s="40" t="n">
        <v>99.98</v>
      </c>
    </row>
    <row r="183" customFormat="false" ht="14.4" hidden="false" customHeight="false" outlineLevel="0" collapsed="false">
      <c r="A183" s="50" t="s">
        <v>35</v>
      </c>
      <c r="B183" s="33" t="n">
        <v>45000</v>
      </c>
      <c r="C183" s="33" t="n">
        <v>44992.07</v>
      </c>
      <c r="D183" s="34" t="n">
        <v>99.98</v>
      </c>
    </row>
    <row r="184" customFormat="false" ht="14.4" hidden="false" customHeight="false" outlineLevel="0" collapsed="false">
      <c r="A184" s="32" t="s">
        <v>95</v>
      </c>
      <c r="B184" s="33" t="n">
        <v>45000</v>
      </c>
      <c r="C184" s="33" t="n">
        <v>44992.07</v>
      </c>
      <c r="D184" s="34" t="n">
        <v>99.98</v>
      </c>
    </row>
    <row r="185" customFormat="false" ht="14.4" hidden="false" customHeight="false" outlineLevel="0" collapsed="false">
      <c r="A185" s="32" t="s">
        <v>105</v>
      </c>
      <c r="B185" s="33" t="n">
        <v>35000</v>
      </c>
      <c r="C185" s="33" t="n">
        <v>35000</v>
      </c>
      <c r="D185" s="34" t="n">
        <v>100</v>
      </c>
    </row>
    <row r="186" customFormat="false" ht="14.4" hidden="false" customHeight="false" outlineLevel="0" collapsed="false">
      <c r="A186" s="32" t="s">
        <v>106</v>
      </c>
      <c r="B186" s="34" t="n">
        <v>0</v>
      </c>
      <c r="C186" s="33" t="n">
        <v>35000</v>
      </c>
      <c r="D186" s="34" t="n">
        <v>0</v>
      </c>
    </row>
    <row r="187" customFormat="false" ht="14.4" hidden="false" customHeight="false" outlineLevel="0" collapsed="false">
      <c r="A187" s="32" t="s">
        <v>96</v>
      </c>
      <c r="B187" s="33" t="n">
        <v>10000</v>
      </c>
      <c r="C187" s="33" t="n">
        <v>9992.07</v>
      </c>
      <c r="D187" s="34" t="n">
        <v>99.92</v>
      </c>
    </row>
    <row r="188" customFormat="false" ht="14.4" hidden="false" customHeight="false" outlineLevel="0" collapsed="false">
      <c r="A188" s="32" t="s">
        <v>97</v>
      </c>
      <c r="B188" s="34" t="n">
        <v>0</v>
      </c>
      <c r="C188" s="33" t="n">
        <v>9992.07</v>
      </c>
      <c r="D188" s="34" t="n">
        <v>0</v>
      </c>
    </row>
    <row r="189" customFormat="false" ht="14.4" hidden="false" customHeight="true" outlineLevel="0" collapsed="false">
      <c r="A189" s="46" t="s">
        <v>107</v>
      </c>
      <c r="B189" s="46"/>
      <c r="C189" s="46"/>
      <c r="D189" s="46"/>
    </row>
    <row r="190" customFormat="false" ht="24.6" hidden="false" customHeight="true" outlineLevel="0" collapsed="false">
      <c r="A190" s="46"/>
      <c r="B190" s="46"/>
      <c r="C190" s="46"/>
      <c r="D190" s="46"/>
    </row>
    <row r="191" customFormat="false" ht="26.4" hidden="false" customHeight="false" outlineLevel="0" collapsed="false">
      <c r="A191" s="65" t="s">
        <v>108</v>
      </c>
      <c r="B191" s="66" t="n">
        <v>467500</v>
      </c>
      <c r="C191" s="66" t="n">
        <v>465056.87</v>
      </c>
      <c r="D191" s="67" t="n">
        <v>99.48</v>
      </c>
    </row>
    <row r="192" customFormat="false" ht="14.4" hidden="false" customHeight="false" outlineLevel="0" collapsed="false">
      <c r="A192" s="68" t="s">
        <v>109</v>
      </c>
      <c r="B192" s="39" t="n">
        <v>467500</v>
      </c>
      <c r="C192" s="39" t="n">
        <v>465056.87</v>
      </c>
      <c r="D192" s="40" t="n">
        <v>99.48</v>
      </c>
    </row>
    <row r="193" customFormat="false" ht="26.4" hidden="false" customHeight="false" outlineLevel="0" collapsed="false">
      <c r="A193" s="50" t="s">
        <v>80</v>
      </c>
      <c r="B193" s="33" t="n">
        <v>467500</v>
      </c>
      <c r="C193" s="33" t="n">
        <v>465056.87</v>
      </c>
      <c r="D193" s="34" t="n">
        <v>99.48</v>
      </c>
    </row>
    <row r="194" customFormat="false" ht="14.4" hidden="false" customHeight="false" outlineLevel="0" collapsed="false">
      <c r="A194" s="32" t="s">
        <v>110</v>
      </c>
      <c r="B194" s="33" t="n">
        <v>467500</v>
      </c>
      <c r="C194" s="33" t="n">
        <v>465056.87</v>
      </c>
      <c r="D194" s="34" t="n">
        <v>99.48</v>
      </c>
    </row>
    <row r="195" customFormat="false" ht="14.4" hidden="false" customHeight="false" outlineLevel="0" collapsed="false">
      <c r="A195" s="32" t="s">
        <v>111</v>
      </c>
      <c r="B195" s="33" t="n">
        <v>467500</v>
      </c>
      <c r="C195" s="33" t="n">
        <v>465056.87</v>
      </c>
      <c r="D195" s="34" t="n">
        <v>99.48</v>
      </c>
    </row>
    <row r="196" customFormat="false" ht="14.4" hidden="false" customHeight="false" outlineLevel="0" collapsed="false">
      <c r="A196" s="32" t="s">
        <v>112</v>
      </c>
      <c r="B196" s="34" t="n">
        <v>0</v>
      </c>
      <c r="C196" s="33" t="n">
        <v>465056.87</v>
      </c>
      <c r="D196" s="34" t="n">
        <v>0</v>
      </c>
    </row>
    <row r="197" customFormat="false" ht="14.4" hidden="false" customHeight="true" outlineLevel="0" collapsed="false">
      <c r="A197" s="69" t="s">
        <v>113</v>
      </c>
      <c r="B197" s="69"/>
      <c r="C197" s="69"/>
      <c r="D197" s="69"/>
    </row>
    <row r="198" customFormat="false" ht="14.4" hidden="false" customHeight="false" outlineLevel="0" collapsed="false">
      <c r="A198" s="69"/>
      <c r="B198" s="69"/>
      <c r="C198" s="69"/>
      <c r="D198" s="69"/>
    </row>
  </sheetData>
  <mergeCells count="12">
    <mergeCell ref="A2:D4"/>
    <mergeCell ref="B5:C5"/>
    <mergeCell ref="A36:D39"/>
    <mergeCell ref="A54:D56"/>
    <mergeCell ref="A91:D94"/>
    <mergeCell ref="A114:D116"/>
    <mergeCell ref="A134:D136"/>
    <mergeCell ref="A161:D163"/>
    <mergeCell ref="A169:D169"/>
    <mergeCell ref="A179:D180"/>
    <mergeCell ref="A189:D190"/>
    <mergeCell ref="A197:D19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6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I7" activeCellId="0" sqref="I7"/>
    </sheetView>
  </sheetViews>
  <sheetFormatPr defaultColWidth="8.55078125" defaultRowHeight="14.4" zeroHeight="false" outlineLevelRow="0" outlineLevelCol="0"/>
  <cols>
    <col collapsed="false" customWidth="true" hidden="false" outlineLevel="0" max="1" min="1" style="14" width="57.34"/>
    <col collapsed="false" customWidth="true" hidden="false" outlineLevel="0" max="5" min="2" style="14" width="14.34"/>
    <col collapsed="false" customWidth="true" hidden="false" outlineLevel="0" max="6" min="6" style="14" width="11.11"/>
    <col collapsed="false" customWidth="true" hidden="false" outlineLevel="0" max="7" min="7" style="14" width="11.22"/>
  </cols>
  <sheetData>
    <row r="1" customFormat="false" ht="14.4" hidden="false" customHeight="false" outlineLevel="0" collapsed="false">
      <c r="A1" s="70" t="s">
        <v>114</v>
      </c>
      <c r="B1" s="70"/>
      <c r="C1" s="70"/>
      <c r="D1" s="70"/>
      <c r="E1" s="70"/>
      <c r="F1" s="70"/>
      <c r="G1" s="70"/>
    </row>
    <row r="2" customFormat="false" ht="15" hidden="false" customHeight="false" outlineLevel="0" collapsed="false">
      <c r="A2" s="71" t="s">
        <v>115</v>
      </c>
      <c r="B2" s="71"/>
      <c r="C2" s="71"/>
      <c r="D2" s="71"/>
      <c r="E2" s="71"/>
      <c r="F2" s="71"/>
      <c r="G2" s="71"/>
    </row>
    <row r="3" s="73" customFormat="true" ht="14.4" hidden="false" customHeight="false" outlineLevel="0" collapsed="false">
      <c r="A3" s="72"/>
      <c r="B3" s="72"/>
      <c r="C3" s="72"/>
      <c r="D3" s="72"/>
      <c r="E3" s="72"/>
      <c r="F3" s="72"/>
      <c r="G3" s="72"/>
    </row>
    <row r="4" customFormat="false" ht="14.4" hidden="false" customHeight="false" outlineLevel="0" collapsed="false">
      <c r="A4" s="32"/>
      <c r="B4" s="74" t="s">
        <v>116</v>
      </c>
      <c r="C4" s="74" t="s">
        <v>117</v>
      </c>
      <c r="D4" s="74" t="s">
        <v>118</v>
      </c>
      <c r="E4" s="74" t="s">
        <v>119</v>
      </c>
      <c r="F4" s="74" t="s">
        <v>120</v>
      </c>
      <c r="G4" s="74" t="s">
        <v>121</v>
      </c>
    </row>
    <row r="5" customFormat="false" ht="14.4" hidden="false" customHeight="false" outlineLevel="0" collapsed="false">
      <c r="A5" s="75" t="s">
        <v>122</v>
      </c>
      <c r="B5" s="74"/>
      <c r="C5" s="74"/>
      <c r="D5" s="74"/>
      <c r="E5" s="74"/>
      <c r="F5" s="74"/>
      <c r="G5" s="74"/>
    </row>
    <row r="6" customFormat="false" ht="14.4" hidden="false" customHeight="false" outlineLevel="0" collapsed="false">
      <c r="A6" s="60" t="s">
        <v>10</v>
      </c>
      <c r="B6" s="44" t="n">
        <v>5640893.32</v>
      </c>
      <c r="C6" s="44" t="n">
        <v>6397800</v>
      </c>
      <c r="D6" s="44" t="n">
        <v>6397800</v>
      </c>
      <c r="E6" s="44" t="n">
        <v>6326714.33</v>
      </c>
      <c r="F6" s="45" t="n">
        <v>112.16</v>
      </c>
      <c r="G6" s="45" t="n">
        <v>98.89</v>
      </c>
    </row>
    <row r="7" customFormat="false" ht="14.4" hidden="false" customHeight="false" outlineLevel="0" collapsed="false">
      <c r="A7" s="32" t="s">
        <v>123</v>
      </c>
      <c r="B7" s="33" t="n">
        <v>5533786.78</v>
      </c>
      <c r="C7" s="33" t="n">
        <v>5789700</v>
      </c>
      <c r="D7" s="33" t="n">
        <v>5789700</v>
      </c>
      <c r="E7" s="33" t="n">
        <v>5722120.54</v>
      </c>
      <c r="F7" s="34" t="n">
        <v>103.4</v>
      </c>
      <c r="G7" s="34" t="n">
        <v>98.83</v>
      </c>
    </row>
    <row r="8" customFormat="false" ht="14.4" hidden="false" customHeight="false" outlineLevel="0" collapsed="false">
      <c r="A8" s="32" t="s">
        <v>124</v>
      </c>
      <c r="B8" s="33" t="n">
        <v>5533786.78</v>
      </c>
      <c r="C8" s="33" t="n">
        <v>5789700</v>
      </c>
      <c r="D8" s="33" t="n">
        <v>5789700</v>
      </c>
      <c r="E8" s="33" t="n">
        <v>5722120.54</v>
      </c>
      <c r="F8" s="34" t="n">
        <v>103.4</v>
      </c>
      <c r="G8" s="34" t="n">
        <v>98.83</v>
      </c>
    </row>
    <row r="9" customFormat="false" ht="14.4" hidden="false" customHeight="false" outlineLevel="0" collapsed="false">
      <c r="A9" s="32" t="s">
        <v>125</v>
      </c>
      <c r="B9" s="33" t="n">
        <v>5391995.59</v>
      </c>
      <c r="C9" s="34" t="n">
        <v>0</v>
      </c>
      <c r="D9" s="34" t="n">
        <v>0</v>
      </c>
      <c r="E9" s="33" t="n">
        <v>5585745.95</v>
      </c>
      <c r="F9" s="34" t="n">
        <v>103.59</v>
      </c>
      <c r="G9" s="34" t="n">
        <v>0</v>
      </c>
    </row>
    <row r="10" customFormat="false" ht="26.4" hidden="false" customHeight="false" outlineLevel="0" collapsed="false">
      <c r="A10" s="32" t="s">
        <v>126</v>
      </c>
      <c r="B10" s="33" t="n">
        <v>141791.19</v>
      </c>
      <c r="C10" s="34" t="n">
        <v>0</v>
      </c>
      <c r="D10" s="34" t="n">
        <v>0</v>
      </c>
      <c r="E10" s="33" t="n">
        <v>136374.59</v>
      </c>
      <c r="F10" s="34" t="n">
        <v>96.18</v>
      </c>
      <c r="G10" s="34" t="n">
        <v>0</v>
      </c>
    </row>
    <row r="11" customFormat="false" ht="14.4" hidden="false" customHeight="false" outlineLevel="0" collapsed="false">
      <c r="A11" s="32" t="s">
        <v>127</v>
      </c>
      <c r="B11" s="34" t="n">
        <v>5.04</v>
      </c>
      <c r="C11" s="34" t="n">
        <v>100</v>
      </c>
      <c r="D11" s="34" t="n">
        <v>100</v>
      </c>
      <c r="E11" s="34" t="n">
        <v>0.42</v>
      </c>
      <c r="F11" s="34" t="n">
        <v>8.33</v>
      </c>
      <c r="G11" s="34" t="n">
        <v>0.42</v>
      </c>
    </row>
    <row r="12" customFormat="false" ht="14.4" hidden="false" customHeight="false" outlineLevel="0" collapsed="false">
      <c r="A12" s="32" t="s">
        <v>128</v>
      </c>
      <c r="B12" s="34" t="n">
        <v>5.04</v>
      </c>
      <c r="C12" s="34" t="n">
        <v>100</v>
      </c>
      <c r="D12" s="34" t="n">
        <v>100</v>
      </c>
      <c r="E12" s="34" t="n">
        <v>0.42</v>
      </c>
      <c r="F12" s="34" t="n">
        <v>8.33</v>
      </c>
      <c r="G12" s="34" t="n">
        <v>0.42</v>
      </c>
    </row>
    <row r="13" customFormat="false" ht="14.4" hidden="false" customHeight="false" outlineLevel="0" collapsed="false">
      <c r="A13" s="32" t="s">
        <v>129</v>
      </c>
      <c r="B13" s="34" t="n">
        <v>5.04</v>
      </c>
      <c r="C13" s="34" t="n">
        <v>0</v>
      </c>
      <c r="D13" s="34" t="n">
        <v>0</v>
      </c>
      <c r="E13" s="34" t="n">
        <v>0.42</v>
      </c>
      <c r="F13" s="34" t="n">
        <v>8.33</v>
      </c>
      <c r="G13" s="34" t="n">
        <v>0</v>
      </c>
    </row>
    <row r="14" customFormat="false" ht="26.4" hidden="false" customHeight="false" outlineLevel="0" collapsed="false">
      <c r="A14" s="32" t="s">
        <v>130</v>
      </c>
      <c r="B14" s="33" t="n">
        <v>104251.5</v>
      </c>
      <c r="C14" s="33" t="n">
        <v>124500</v>
      </c>
      <c r="D14" s="33" t="n">
        <v>124500</v>
      </c>
      <c r="E14" s="33" t="n">
        <v>125970.5</v>
      </c>
      <c r="F14" s="34" t="n">
        <v>120.83</v>
      </c>
      <c r="G14" s="34" t="n">
        <v>101.18</v>
      </c>
    </row>
    <row r="15" customFormat="false" ht="14.4" hidden="false" customHeight="false" outlineLevel="0" collapsed="false">
      <c r="A15" s="32" t="s">
        <v>131</v>
      </c>
      <c r="B15" s="33" t="n">
        <v>104251.5</v>
      </c>
      <c r="C15" s="33" t="n">
        <v>124500</v>
      </c>
      <c r="D15" s="33" t="n">
        <v>124500</v>
      </c>
      <c r="E15" s="33" t="n">
        <v>125970.5</v>
      </c>
      <c r="F15" s="34" t="n">
        <v>120.83</v>
      </c>
      <c r="G15" s="34" t="n">
        <v>101.18</v>
      </c>
    </row>
    <row r="16" customFormat="false" ht="14.4" hidden="false" customHeight="false" outlineLevel="0" collapsed="false">
      <c r="A16" s="32" t="s">
        <v>132</v>
      </c>
      <c r="B16" s="33" t="n">
        <v>104251.5</v>
      </c>
      <c r="C16" s="34" t="n">
        <v>0</v>
      </c>
      <c r="D16" s="34" t="n">
        <v>0</v>
      </c>
      <c r="E16" s="33" t="n">
        <v>125970.5</v>
      </c>
      <c r="F16" s="34" t="n">
        <v>120.83</v>
      </c>
      <c r="G16" s="34" t="n">
        <v>0</v>
      </c>
    </row>
    <row r="17" customFormat="false" ht="26.4" hidden="false" customHeight="false" outlineLevel="0" collapsed="false">
      <c r="A17" s="32" t="s">
        <v>133</v>
      </c>
      <c r="B17" s="33" t="n">
        <v>2850</v>
      </c>
      <c r="C17" s="33" t="n">
        <v>483500</v>
      </c>
      <c r="D17" s="33" t="n">
        <v>483500</v>
      </c>
      <c r="E17" s="33" t="n">
        <v>478622.87</v>
      </c>
      <c r="F17" s="33" t="n">
        <v>16793.78</v>
      </c>
      <c r="G17" s="34" t="n">
        <v>98.99</v>
      </c>
    </row>
    <row r="18" customFormat="false" ht="26.4" hidden="false" customHeight="false" outlineLevel="0" collapsed="false">
      <c r="A18" s="32" t="s">
        <v>134</v>
      </c>
      <c r="B18" s="33" t="n">
        <v>2850</v>
      </c>
      <c r="C18" s="33" t="n">
        <v>16000</v>
      </c>
      <c r="D18" s="33" t="n">
        <v>16000</v>
      </c>
      <c r="E18" s="33" t="n">
        <v>13566</v>
      </c>
      <c r="F18" s="34" t="n">
        <v>476</v>
      </c>
      <c r="G18" s="34" t="n">
        <v>84.79</v>
      </c>
    </row>
    <row r="19" customFormat="false" ht="14.4" hidden="false" customHeight="false" outlineLevel="0" collapsed="false">
      <c r="A19" s="32" t="s">
        <v>135</v>
      </c>
      <c r="B19" s="33" t="n">
        <v>2850</v>
      </c>
      <c r="C19" s="34" t="n">
        <v>0</v>
      </c>
      <c r="D19" s="34" t="n">
        <v>0</v>
      </c>
      <c r="E19" s="33" t="n">
        <v>13566</v>
      </c>
      <c r="F19" s="34" t="n">
        <v>476</v>
      </c>
      <c r="G19" s="34" t="n">
        <v>0</v>
      </c>
    </row>
    <row r="20" customFormat="false" ht="26.4" hidden="false" customHeight="false" outlineLevel="0" collapsed="false">
      <c r="A20" s="32" t="s">
        <v>136</v>
      </c>
      <c r="B20" s="34" t="n">
        <v>0</v>
      </c>
      <c r="C20" s="33" t="n">
        <v>467500</v>
      </c>
      <c r="D20" s="33" t="n">
        <v>467500</v>
      </c>
      <c r="E20" s="33" t="n">
        <v>465056.87</v>
      </c>
      <c r="F20" s="34" t="n">
        <v>0</v>
      </c>
      <c r="G20" s="34" t="n">
        <v>99.48</v>
      </c>
    </row>
    <row r="21" customFormat="false" ht="14.4" hidden="false" customHeight="false" outlineLevel="0" collapsed="false">
      <c r="A21" s="32" t="s">
        <v>137</v>
      </c>
      <c r="B21" s="34" t="n">
        <v>0</v>
      </c>
      <c r="C21" s="34" t="n">
        <v>0</v>
      </c>
      <c r="D21" s="34" t="n">
        <v>0</v>
      </c>
      <c r="E21" s="33" t="n">
        <v>465056.87</v>
      </c>
      <c r="F21" s="34" t="n">
        <v>0</v>
      </c>
      <c r="G21" s="34" t="n">
        <v>0</v>
      </c>
    </row>
    <row r="22" customFormat="false" ht="14.4" hidden="false" customHeight="false" outlineLevel="0" collapsed="false">
      <c r="A22" s="76" t="s">
        <v>138</v>
      </c>
      <c r="B22" s="33" t="n">
        <f aca="false">+B23</f>
        <v>1786469</v>
      </c>
      <c r="C22" s="44" t="n">
        <v>1664100</v>
      </c>
      <c r="D22" s="44" t="n">
        <v>1664100</v>
      </c>
      <c r="E22" s="44" t="n">
        <v>1439939.25</v>
      </c>
      <c r="F22" s="77" t="n">
        <v>81</v>
      </c>
      <c r="G22" s="77" t="n">
        <v>86.53</v>
      </c>
    </row>
    <row r="23" customFormat="false" ht="14.4" hidden="false" customHeight="false" outlineLevel="0" collapsed="false">
      <c r="A23" s="76" t="s">
        <v>139</v>
      </c>
      <c r="B23" s="33" t="n">
        <v>1786469</v>
      </c>
      <c r="C23" s="34"/>
      <c r="D23" s="34"/>
      <c r="E23" s="33"/>
      <c r="F23" s="34"/>
      <c r="G23" s="34"/>
    </row>
    <row r="24" customFormat="false" ht="14.4" hidden="false" customHeight="false" outlineLevel="0" collapsed="false">
      <c r="A24" s="32" t="s">
        <v>11</v>
      </c>
      <c r="B24" s="34" t="n">
        <v>401.6</v>
      </c>
      <c r="C24" s="34" t="n">
        <v>400</v>
      </c>
      <c r="D24" s="34" t="n">
        <v>400</v>
      </c>
      <c r="E24" s="34" t="n">
        <v>401.57</v>
      </c>
      <c r="F24" s="34" t="n">
        <v>99.99</v>
      </c>
      <c r="G24" s="34" t="n">
        <v>100.39</v>
      </c>
    </row>
    <row r="25" customFormat="false" ht="14.4" hidden="false" customHeight="false" outlineLevel="0" collapsed="false">
      <c r="A25" s="32" t="s">
        <v>140</v>
      </c>
      <c r="B25" s="34" t="n">
        <v>401.6</v>
      </c>
      <c r="C25" s="34" t="n">
        <v>400</v>
      </c>
      <c r="D25" s="34" t="n">
        <v>400</v>
      </c>
      <c r="E25" s="34" t="n">
        <v>401.57</v>
      </c>
      <c r="F25" s="34" t="n">
        <v>99.99</v>
      </c>
      <c r="G25" s="34" t="n">
        <v>100.39</v>
      </c>
    </row>
    <row r="26" customFormat="false" ht="14.4" hidden="false" customHeight="false" outlineLevel="0" collapsed="false">
      <c r="A26" s="32" t="s">
        <v>141</v>
      </c>
      <c r="B26" s="34" t="n">
        <v>401.6</v>
      </c>
      <c r="C26" s="34" t="n">
        <v>400</v>
      </c>
      <c r="D26" s="34" t="n">
        <v>400</v>
      </c>
      <c r="E26" s="34" t="n">
        <v>401.57</v>
      </c>
      <c r="F26" s="34" t="n">
        <v>99.99</v>
      </c>
      <c r="G26" s="34" t="n">
        <v>100.39</v>
      </c>
    </row>
    <row r="27" customFormat="false" ht="14.4" hidden="false" customHeight="false" outlineLevel="0" collapsed="false">
      <c r="A27" s="32" t="s">
        <v>142</v>
      </c>
      <c r="B27" s="34" t="n">
        <v>401.6</v>
      </c>
      <c r="C27" s="34" t="n">
        <v>0</v>
      </c>
      <c r="D27" s="34" t="n">
        <v>0</v>
      </c>
      <c r="E27" s="34" t="n">
        <v>401.57</v>
      </c>
      <c r="F27" s="34" t="n">
        <v>99.99</v>
      </c>
      <c r="G27" s="34" t="n">
        <v>0</v>
      </c>
    </row>
    <row r="28" customFormat="false" ht="14.4" hidden="false" customHeight="false" outlineLevel="0" collapsed="false">
      <c r="A28" s="78" t="s">
        <v>143</v>
      </c>
      <c r="B28" s="79" t="n">
        <v>5641294.92</v>
      </c>
      <c r="C28" s="79" t="n">
        <f aca="false">6398200+C22</f>
        <v>8062300</v>
      </c>
      <c r="D28" s="79" t="n">
        <f aca="false">+C28</f>
        <v>8062300</v>
      </c>
      <c r="E28" s="79" t="n">
        <f aca="false">6327115.9+E22</f>
        <v>7767055.15</v>
      </c>
      <c r="F28" s="80" t="n">
        <v>112.16</v>
      </c>
      <c r="G28" s="80" t="n">
        <v>98.89</v>
      </c>
    </row>
    <row r="29" customFormat="false" ht="14.4" hidden="false" customHeight="false" outlineLevel="0" collapsed="false">
      <c r="A29" s="60" t="s">
        <v>13</v>
      </c>
      <c r="B29" s="44" t="n">
        <v>7242902.98</v>
      </c>
      <c r="C29" s="44" t="n">
        <v>7414470</v>
      </c>
      <c r="D29" s="44" t="n">
        <v>7414470</v>
      </c>
      <c r="E29" s="44" t="n">
        <v>7120149.65</v>
      </c>
      <c r="F29" s="45" t="n">
        <v>98.31</v>
      </c>
      <c r="G29" s="45" t="n">
        <v>96.03</v>
      </c>
    </row>
    <row r="30" customFormat="false" ht="14.4" hidden="false" customHeight="false" outlineLevel="0" collapsed="false">
      <c r="A30" s="32" t="s">
        <v>63</v>
      </c>
      <c r="B30" s="33" t="n">
        <v>5856676.17</v>
      </c>
      <c r="C30" s="33" t="n">
        <v>6130100</v>
      </c>
      <c r="D30" s="33" t="n">
        <v>6130100</v>
      </c>
      <c r="E30" s="33" t="n">
        <v>6001721.47</v>
      </c>
      <c r="F30" s="34" t="n">
        <v>102.48</v>
      </c>
      <c r="G30" s="34" t="n">
        <v>97.91</v>
      </c>
    </row>
    <row r="31" customFormat="false" ht="14.4" hidden="false" customHeight="false" outlineLevel="0" collapsed="false">
      <c r="A31" s="32" t="s">
        <v>64</v>
      </c>
      <c r="B31" s="33" t="n">
        <v>4803545.33</v>
      </c>
      <c r="C31" s="33" t="n">
        <v>5012000</v>
      </c>
      <c r="D31" s="33" t="n">
        <v>5012000</v>
      </c>
      <c r="E31" s="33" t="n">
        <v>4975409.98</v>
      </c>
      <c r="F31" s="34" t="n">
        <v>103.58</v>
      </c>
      <c r="G31" s="34" t="n">
        <v>99.27</v>
      </c>
    </row>
    <row r="32" customFormat="false" ht="14.4" hidden="false" customHeight="false" outlineLevel="0" collapsed="false">
      <c r="A32" s="32" t="s">
        <v>65</v>
      </c>
      <c r="B32" s="33" t="n">
        <v>4803545.33</v>
      </c>
      <c r="C32" s="34" t="n">
        <v>0</v>
      </c>
      <c r="D32" s="34" t="n">
        <v>0</v>
      </c>
      <c r="E32" s="33" t="n">
        <v>4975409.98</v>
      </c>
      <c r="F32" s="34" t="n">
        <v>103.58</v>
      </c>
      <c r="G32" s="34" t="n">
        <v>0</v>
      </c>
    </row>
    <row r="33" customFormat="false" ht="14.4" hidden="false" customHeight="false" outlineLevel="0" collapsed="false">
      <c r="A33" s="32" t="s">
        <v>66</v>
      </c>
      <c r="B33" s="33" t="n">
        <v>258909.82</v>
      </c>
      <c r="C33" s="33" t="n">
        <v>270200</v>
      </c>
      <c r="D33" s="33" t="n">
        <v>270200</v>
      </c>
      <c r="E33" s="33" t="n">
        <v>204327.18</v>
      </c>
      <c r="F33" s="34" t="n">
        <v>78.92</v>
      </c>
      <c r="G33" s="34" t="n">
        <v>75.62</v>
      </c>
    </row>
    <row r="34" customFormat="false" ht="14.4" hidden="false" customHeight="false" outlineLevel="0" collapsed="false">
      <c r="A34" s="32" t="s">
        <v>67</v>
      </c>
      <c r="B34" s="33" t="n">
        <v>258909.82</v>
      </c>
      <c r="C34" s="34" t="n">
        <v>0</v>
      </c>
      <c r="D34" s="34" t="n">
        <v>0</v>
      </c>
      <c r="E34" s="33" t="n">
        <v>204327.18</v>
      </c>
      <c r="F34" s="34" t="n">
        <v>78.92</v>
      </c>
      <c r="G34" s="34" t="n">
        <v>0</v>
      </c>
    </row>
    <row r="35" customFormat="false" ht="14.4" hidden="false" customHeight="false" outlineLevel="0" collapsed="false">
      <c r="A35" s="32" t="s">
        <v>68</v>
      </c>
      <c r="B35" s="33" t="n">
        <v>794221.02</v>
      </c>
      <c r="C35" s="33" t="n">
        <v>847900</v>
      </c>
      <c r="D35" s="33" t="n">
        <v>847900</v>
      </c>
      <c r="E35" s="33" t="n">
        <v>821984.31</v>
      </c>
      <c r="F35" s="34" t="n">
        <v>103.5</v>
      </c>
      <c r="G35" s="34" t="n">
        <v>96.94</v>
      </c>
    </row>
    <row r="36" customFormat="false" ht="14.4" hidden="false" customHeight="false" outlineLevel="0" collapsed="false">
      <c r="A36" s="32" t="s">
        <v>69</v>
      </c>
      <c r="B36" s="33" t="n">
        <v>794221.02</v>
      </c>
      <c r="C36" s="34" t="n">
        <v>0</v>
      </c>
      <c r="D36" s="34" t="n">
        <v>0</v>
      </c>
      <c r="E36" s="33" t="n">
        <v>821833.79</v>
      </c>
      <c r="F36" s="34" t="n">
        <v>103.48</v>
      </c>
      <c r="G36" s="34" t="n">
        <v>0</v>
      </c>
    </row>
    <row r="37" customFormat="false" ht="14.4" hidden="false" customHeight="false" outlineLevel="0" collapsed="false">
      <c r="A37" s="32" t="s">
        <v>81</v>
      </c>
      <c r="B37" s="34" t="n">
        <v>0</v>
      </c>
      <c r="C37" s="34" t="n">
        <v>0</v>
      </c>
      <c r="D37" s="34" t="n">
        <v>0</v>
      </c>
      <c r="E37" s="34" t="n">
        <v>150.52</v>
      </c>
      <c r="F37" s="34" t="n">
        <v>0</v>
      </c>
      <c r="G37" s="34" t="n">
        <v>0</v>
      </c>
    </row>
    <row r="38" customFormat="false" ht="14.4" hidden="false" customHeight="false" outlineLevel="0" collapsed="false">
      <c r="A38" s="32" t="s">
        <v>36</v>
      </c>
      <c r="B38" s="33" t="n">
        <v>1055837.71</v>
      </c>
      <c r="C38" s="33" t="n">
        <v>911370</v>
      </c>
      <c r="D38" s="33" t="n">
        <v>911370</v>
      </c>
      <c r="E38" s="33" t="n">
        <v>760501.6</v>
      </c>
      <c r="F38" s="34" t="n">
        <v>72.03</v>
      </c>
      <c r="G38" s="34" t="n">
        <v>83.45</v>
      </c>
    </row>
    <row r="39" customFormat="false" ht="14.4" hidden="false" customHeight="false" outlineLevel="0" collapsed="false">
      <c r="A39" s="32" t="s">
        <v>37</v>
      </c>
      <c r="B39" s="33" t="n">
        <v>145345.78</v>
      </c>
      <c r="C39" s="33" t="n">
        <v>174600</v>
      </c>
      <c r="D39" s="33" t="n">
        <v>174600</v>
      </c>
      <c r="E39" s="33" t="n">
        <v>186125.64</v>
      </c>
      <c r="F39" s="34" t="n">
        <v>128.06</v>
      </c>
      <c r="G39" s="34" t="n">
        <v>106.6</v>
      </c>
    </row>
    <row r="40" customFormat="false" ht="14.4" hidden="false" customHeight="false" outlineLevel="0" collapsed="false">
      <c r="A40" s="32" t="s">
        <v>38</v>
      </c>
      <c r="B40" s="33" t="n">
        <v>14515.58</v>
      </c>
      <c r="C40" s="34" t="n">
        <v>0</v>
      </c>
      <c r="D40" s="34" t="n">
        <v>0</v>
      </c>
      <c r="E40" s="33" t="n">
        <v>37294.5</v>
      </c>
      <c r="F40" s="34" t="n">
        <v>256.93</v>
      </c>
      <c r="G40" s="34" t="n">
        <v>0</v>
      </c>
    </row>
    <row r="41" customFormat="false" ht="14.4" hidden="false" customHeight="false" outlineLevel="0" collapsed="false">
      <c r="A41" s="32" t="s">
        <v>70</v>
      </c>
      <c r="B41" s="33" t="n">
        <v>129430.2</v>
      </c>
      <c r="C41" s="34" t="n">
        <v>0</v>
      </c>
      <c r="D41" s="34" t="n">
        <v>0</v>
      </c>
      <c r="E41" s="33" t="n">
        <v>146531.14</v>
      </c>
      <c r="F41" s="34" t="n">
        <v>113.21</v>
      </c>
      <c r="G41" s="34" t="n">
        <v>0</v>
      </c>
    </row>
    <row r="42" customFormat="false" ht="14.4" hidden="false" customHeight="false" outlineLevel="0" collapsed="false">
      <c r="A42" s="32" t="s">
        <v>39</v>
      </c>
      <c r="B42" s="33" t="n">
        <v>1400</v>
      </c>
      <c r="C42" s="34" t="n">
        <v>0</v>
      </c>
      <c r="D42" s="34" t="n">
        <v>0</v>
      </c>
      <c r="E42" s="33" t="n">
        <v>2300</v>
      </c>
      <c r="F42" s="34" t="n">
        <v>164.29</v>
      </c>
      <c r="G42" s="34" t="n">
        <v>0</v>
      </c>
    </row>
    <row r="43" customFormat="false" ht="14.4" hidden="false" customHeight="false" outlineLevel="0" collapsed="false">
      <c r="A43" s="32" t="s">
        <v>40</v>
      </c>
      <c r="B43" s="33" t="n">
        <v>272337.6</v>
      </c>
      <c r="C43" s="33" t="n">
        <v>282900</v>
      </c>
      <c r="D43" s="33" t="n">
        <v>282900</v>
      </c>
      <c r="E43" s="33" t="n">
        <v>280508.79</v>
      </c>
      <c r="F43" s="34" t="n">
        <v>103</v>
      </c>
      <c r="G43" s="34" t="n">
        <v>99.15</v>
      </c>
    </row>
    <row r="44" customFormat="false" ht="14.4" hidden="false" customHeight="false" outlineLevel="0" collapsed="false">
      <c r="A44" s="32" t="s">
        <v>41</v>
      </c>
      <c r="B44" s="33" t="n">
        <v>72002.91</v>
      </c>
      <c r="C44" s="34" t="n">
        <v>0</v>
      </c>
      <c r="D44" s="34" t="n">
        <v>0</v>
      </c>
      <c r="E44" s="33" t="n">
        <v>67260.85</v>
      </c>
      <c r="F44" s="34" t="n">
        <v>93.41</v>
      </c>
      <c r="G44" s="34" t="n">
        <v>0</v>
      </c>
    </row>
    <row r="45" customFormat="false" ht="14.4" hidden="false" customHeight="false" outlineLevel="0" collapsed="false">
      <c r="A45" s="32" t="s">
        <v>101</v>
      </c>
      <c r="B45" s="33" t="n">
        <v>14200</v>
      </c>
      <c r="C45" s="34" t="n">
        <v>0</v>
      </c>
      <c r="D45" s="34" t="n">
        <v>0</v>
      </c>
      <c r="E45" s="33" t="n">
        <v>14101.27</v>
      </c>
      <c r="F45" s="34" t="n">
        <v>99.3</v>
      </c>
      <c r="G45" s="34" t="n">
        <v>0</v>
      </c>
    </row>
    <row r="46" customFormat="false" ht="14.4" hidden="false" customHeight="false" outlineLevel="0" collapsed="false">
      <c r="A46" s="32" t="s">
        <v>42</v>
      </c>
      <c r="B46" s="33" t="n">
        <v>165743.8</v>
      </c>
      <c r="C46" s="34" t="n">
        <v>0</v>
      </c>
      <c r="D46" s="34" t="n">
        <v>0</v>
      </c>
      <c r="E46" s="33" t="n">
        <v>185020.42</v>
      </c>
      <c r="F46" s="34" t="n">
        <v>111.63</v>
      </c>
      <c r="G46" s="34" t="n">
        <v>0</v>
      </c>
    </row>
    <row r="47" customFormat="false" ht="14.4" hidden="false" customHeight="false" outlineLevel="0" collapsed="false">
      <c r="A47" s="32" t="s">
        <v>43</v>
      </c>
      <c r="B47" s="33" t="n">
        <v>17873.77</v>
      </c>
      <c r="C47" s="34" t="n">
        <v>0</v>
      </c>
      <c r="D47" s="34" t="n">
        <v>0</v>
      </c>
      <c r="E47" s="33" t="n">
        <v>12857.5</v>
      </c>
      <c r="F47" s="34" t="n">
        <v>71.94</v>
      </c>
      <c r="G47" s="34" t="n">
        <v>0</v>
      </c>
    </row>
    <row r="48" customFormat="false" ht="14.4" hidden="false" customHeight="false" outlineLevel="0" collapsed="false">
      <c r="A48" s="32" t="s">
        <v>144</v>
      </c>
      <c r="B48" s="34" t="n">
        <v>819.62</v>
      </c>
      <c r="C48" s="34" t="n">
        <v>0</v>
      </c>
      <c r="D48" s="34" t="n">
        <v>0</v>
      </c>
      <c r="E48" s="34" t="n">
        <v>0</v>
      </c>
      <c r="F48" s="34" t="n">
        <v>0</v>
      </c>
      <c r="G48" s="34" t="n">
        <v>0</v>
      </c>
    </row>
    <row r="49" customFormat="false" ht="14.4" hidden="false" customHeight="false" outlineLevel="0" collapsed="false">
      <c r="A49" s="32" t="s">
        <v>44</v>
      </c>
      <c r="B49" s="33" t="n">
        <v>1697.5</v>
      </c>
      <c r="C49" s="34" t="n">
        <v>0</v>
      </c>
      <c r="D49" s="34" t="n">
        <v>0</v>
      </c>
      <c r="E49" s="33" t="n">
        <v>1268.75</v>
      </c>
      <c r="F49" s="34" t="n">
        <v>74.74</v>
      </c>
      <c r="G49" s="34" t="n">
        <v>0</v>
      </c>
    </row>
    <row r="50" customFormat="false" ht="14.4" hidden="false" customHeight="false" outlineLevel="0" collapsed="false">
      <c r="A50" s="32" t="s">
        <v>45</v>
      </c>
      <c r="B50" s="33" t="n">
        <v>570948.88</v>
      </c>
      <c r="C50" s="33" t="n">
        <v>377700</v>
      </c>
      <c r="D50" s="33" t="n">
        <v>377700</v>
      </c>
      <c r="E50" s="33" t="n">
        <v>211391.76</v>
      </c>
      <c r="F50" s="34" t="n">
        <v>37.02</v>
      </c>
      <c r="G50" s="34" t="n">
        <v>55.97</v>
      </c>
    </row>
    <row r="51" customFormat="false" ht="14.4" hidden="false" customHeight="false" outlineLevel="0" collapsed="false">
      <c r="A51" s="32" t="s">
        <v>46</v>
      </c>
      <c r="B51" s="33" t="n">
        <v>42656.21</v>
      </c>
      <c r="C51" s="34" t="n">
        <v>0</v>
      </c>
      <c r="D51" s="34" t="n">
        <v>0</v>
      </c>
      <c r="E51" s="33" t="n">
        <v>26893.46</v>
      </c>
      <c r="F51" s="34" t="n">
        <v>63.05</v>
      </c>
      <c r="G51" s="34" t="n">
        <v>0</v>
      </c>
    </row>
    <row r="52" customFormat="false" ht="14.4" hidden="false" customHeight="false" outlineLevel="0" collapsed="false">
      <c r="A52" s="32" t="s">
        <v>47</v>
      </c>
      <c r="B52" s="33" t="n">
        <v>406393.59</v>
      </c>
      <c r="C52" s="34" t="n">
        <v>0</v>
      </c>
      <c r="D52" s="34" t="n">
        <v>0</v>
      </c>
      <c r="E52" s="33" t="n">
        <v>43639.88</v>
      </c>
      <c r="F52" s="34" t="n">
        <v>10.74</v>
      </c>
      <c r="G52" s="34" t="n">
        <v>0</v>
      </c>
    </row>
    <row r="53" customFormat="false" ht="14.4" hidden="false" customHeight="false" outlineLevel="0" collapsed="false">
      <c r="A53" s="32" t="s">
        <v>48</v>
      </c>
      <c r="B53" s="33" t="n">
        <v>53718.49</v>
      </c>
      <c r="C53" s="34" t="n">
        <v>0</v>
      </c>
      <c r="D53" s="34" t="n">
        <v>0</v>
      </c>
      <c r="E53" s="33" t="n">
        <v>61319.92</v>
      </c>
      <c r="F53" s="34" t="n">
        <v>114.15</v>
      </c>
      <c r="G53" s="34" t="n">
        <v>0</v>
      </c>
    </row>
    <row r="54" customFormat="false" ht="14.4" hidden="false" customHeight="false" outlineLevel="0" collapsed="false">
      <c r="A54" s="32" t="s">
        <v>49</v>
      </c>
      <c r="B54" s="33" t="n">
        <v>14300</v>
      </c>
      <c r="C54" s="34" t="n">
        <v>0</v>
      </c>
      <c r="D54" s="34" t="n">
        <v>0</v>
      </c>
      <c r="E54" s="33" t="n">
        <v>8800</v>
      </c>
      <c r="F54" s="34" t="n">
        <v>61.54</v>
      </c>
      <c r="G54" s="34" t="n">
        <v>0</v>
      </c>
    </row>
    <row r="55" customFormat="false" ht="14.4" hidden="false" customHeight="false" outlineLevel="0" collapsed="false">
      <c r="A55" s="32" t="s">
        <v>145</v>
      </c>
      <c r="B55" s="33" t="n">
        <v>5191.24</v>
      </c>
      <c r="C55" s="34" t="n">
        <v>0</v>
      </c>
      <c r="D55" s="34" t="n">
        <v>0</v>
      </c>
      <c r="E55" s="34" t="n">
        <v>0</v>
      </c>
      <c r="F55" s="34" t="n">
        <v>0</v>
      </c>
      <c r="G55" s="34" t="n">
        <v>0</v>
      </c>
    </row>
    <row r="56" customFormat="false" ht="14.4" hidden="false" customHeight="false" outlineLevel="0" collapsed="false">
      <c r="A56" s="32" t="s">
        <v>50</v>
      </c>
      <c r="B56" s="33" t="n">
        <v>9000</v>
      </c>
      <c r="C56" s="34" t="n">
        <v>0</v>
      </c>
      <c r="D56" s="34" t="n">
        <v>0</v>
      </c>
      <c r="E56" s="33" t="n">
        <v>8175</v>
      </c>
      <c r="F56" s="34" t="n">
        <v>90.83</v>
      </c>
      <c r="G56" s="34" t="n">
        <v>0</v>
      </c>
    </row>
    <row r="57" customFormat="false" ht="14.4" hidden="false" customHeight="false" outlineLevel="0" collapsed="false">
      <c r="A57" s="32" t="s">
        <v>51</v>
      </c>
      <c r="B57" s="33" t="n">
        <v>39689.35</v>
      </c>
      <c r="C57" s="34" t="n">
        <v>0</v>
      </c>
      <c r="D57" s="34" t="n">
        <v>0</v>
      </c>
      <c r="E57" s="33" t="n">
        <v>62563.5</v>
      </c>
      <c r="F57" s="34" t="n">
        <v>157.63</v>
      </c>
      <c r="G57" s="34" t="n">
        <v>0</v>
      </c>
    </row>
    <row r="58" customFormat="false" ht="14.4" hidden="false" customHeight="false" outlineLevel="0" collapsed="false">
      <c r="A58" s="32" t="s">
        <v>52</v>
      </c>
      <c r="B58" s="33" t="n">
        <v>67205.45</v>
      </c>
      <c r="C58" s="33" t="n">
        <v>76170</v>
      </c>
      <c r="D58" s="33" t="n">
        <v>76170</v>
      </c>
      <c r="E58" s="33" t="n">
        <v>82475.41</v>
      </c>
      <c r="F58" s="34" t="n">
        <v>122.72</v>
      </c>
      <c r="G58" s="34" t="n">
        <v>108.28</v>
      </c>
    </row>
    <row r="59" customFormat="false" ht="26.4" hidden="false" customHeight="false" outlineLevel="0" collapsed="false">
      <c r="A59" s="32" t="s">
        <v>146</v>
      </c>
      <c r="B59" s="33" t="n">
        <v>13644.77</v>
      </c>
      <c r="C59" s="34" t="n">
        <v>0</v>
      </c>
      <c r="D59" s="34" t="n">
        <v>0</v>
      </c>
      <c r="E59" s="34" t="n">
        <v>0</v>
      </c>
      <c r="F59" s="34" t="n">
        <v>0</v>
      </c>
      <c r="G59" s="34" t="n">
        <v>0</v>
      </c>
    </row>
    <row r="60" customFormat="false" ht="14.4" hidden="false" customHeight="false" outlineLevel="0" collapsed="false">
      <c r="A60" s="32" t="s">
        <v>53</v>
      </c>
      <c r="B60" s="33" t="n">
        <v>13314.1</v>
      </c>
      <c r="C60" s="34" t="n">
        <v>0</v>
      </c>
      <c r="D60" s="34" t="n">
        <v>0</v>
      </c>
      <c r="E60" s="33" t="n">
        <v>13314.1</v>
      </c>
      <c r="F60" s="34" t="n">
        <v>100</v>
      </c>
      <c r="G60" s="34" t="n">
        <v>0</v>
      </c>
    </row>
    <row r="61" customFormat="false" ht="14.4" hidden="false" customHeight="false" outlineLevel="0" collapsed="false">
      <c r="A61" s="32" t="s">
        <v>54</v>
      </c>
      <c r="B61" s="33" t="n">
        <v>5560</v>
      </c>
      <c r="C61" s="34" t="n">
        <v>0</v>
      </c>
      <c r="D61" s="34" t="n">
        <v>0</v>
      </c>
      <c r="E61" s="33" t="n">
        <v>16395</v>
      </c>
      <c r="F61" s="34" t="n">
        <v>294.87</v>
      </c>
      <c r="G61" s="34" t="n">
        <v>0</v>
      </c>
    </row>
    <row r="62" customFormat="false" ht="14.4" hidden="false" customHeight="false" outlineLevel="0" collapsed="false">
      <c r="A62" s="32" t="s">
        <v>55</v>
      </c>
      <c r="B62" s="33" t="n">
        <v>1900</v>
      </c>
      <c r="C62" s="34" t="n">
        <v>0</v>
      </c>
      <c r="D62" s="34" t="n">
        <v>0</v>
      </c>
      <c r="E62" s="33" t="n">
        <v>2200</v>
      </c>
      <c r="F62" s="34" t="n">
        <v>115.79</v>
      </c>
      <c r="G62" s="34" t="n">
        <v>0</v>
      </c>
    </row>
    <row r="63" customFormat="false" ht="14.4" hidden="false" customHeight="false" outlineLevel="0" collapsed="false">
      <c r="A63" s="32" t="s">
        <v>71</v>
      </c>
      <c r="B63" s="33" t="n">
        <v>18550</v>
      </c>
      <c r="C63" s="34" t="n">
        <v>0</v>
      </c>
      <c r="D63" s="34" t="n">
        <v>0</v>
      </c>
      <c r="E63" s="33" t="n">
        <v>18750</v>
      </c>
      <c r="F63" s="34" t="n">
        <v>101.08</v>
      </c>
      <c r="G63" s="34" t="n">
        <v>0</v>
      </c>
    </row>
    <row r="64" customFormat="false" ht="14.4" hidden="false" customHeight="false" outlineLevel="0" collapsed="false">
      <c r="A64" s="32" t="s">
        <v>82</v>
      </c>
      <c r="B64" s="33" t="n">
        <v>12610.38</v>
      </c>
      <c r="C64" s="34" t="n">
        <v>0</v>
      </c>
      <c r="D64" s="34" t="n">
        <v>0</v>
      </c>
      <c r="E64" s="33" t="n">
        <v>29076.11</v>
      </c>
      <c r="F64" s="34" t="n">
        <v>230.57</v>
      </c>
      <c r="G64" s="34" t="n">
        <v>0</v>
      </c>
    </row>
    <row r="65" customFormat="false" ht="14.4" hidden="false" customHeight="false" outlineLevel="0" collapsed="false">
      <c r="A65" s="32" t="s">
        <v>56</v>
      </c>
      <c r="B65" s="33" t="n">
        <v>1626.2</v>
      </c>
      <c r="C65" s="34" t="n">
        <v>0</v>
      </c>
      <c r="D65" s="34" t="n">
        <v>0</v>
      </c>
      <c r="E65" s="33" t="n">
        <v>2740.2</v>
      </c>
      <c r="F65" s="34" t="n">
        <v>168.5</v>
      </c>
      <c r="G65" s="34" t="n">
        <v>0</v>
      </c>
    </row>
    <row r="66" customFormat="false" ht="14.4" hidden="false" customHeight="false" outlineLevel="0" collapsed="false">
      <c r="A66" s="32" t="s">
        <v>57</v>
      </c>
      <c r="B66" s="33" t="n">
        <v>3800.1</v>
      </c>
      <c r="C66" s="33" t="n">
        <v>26500</v>
      </c>
      <c r="D66" s="33" t="n">
        <v>26500</v>
      </c>
      <c r="E66" s="33" t="n">
        <v>20911.32</v>
      </c>
      <c r="F66" s="34" t="n">
        <v>550.28</v>
      </c>
      <c r="G66" s="34" t="n">
        <v>78.91</v>
      </c>
    </row>
    <row r="67" customFormat="false" ht="14.4" hidden="false" customHeight="false" outlineLevel="0" collapsed="false">
      <c r="A67" s="32" t="s">
        <v>58</v>
      </c>
      <c r="B67" s="33" t="n">
        <v>3800.1</v>
      </c>
      <c r="C67" s="33" t="n">
        <v>26500</v>
      </c>
      <c r="D67" s="33" t="n">
        <v>26500</v>
      </c>
      <c r="E67" s="33" t="n">
        <v>20911.32</v>
      </c>
      <c r="F67" s="34" t="n">
        <v>550.28</v>
      </c>
      <c r="G67" s="34" t="n">
        <v>78.91</v>
      </c>
    </row>
    <row r="68" customFormat="false" ht="14.4" hidden="false" customHeight="false" outlineLevel="0" collapsed="false">
      <c r="A68" s="32" t="s">
        <v>59</v>
      </c>
      <c r="B68" s="33" t="n">
        <v>3800.1</v>
      </c>
      <c r="C68" s="34" t="n">
        <v>0</v>
      </c>
      <c r="D68" s="34" t="n">
        <v>0</v>
      </c>
      <c r="E68" s="33" t="n">
        <v>4010.77</v>
      </c>
      <c r="F68" s="34" t="n">
        <v>105.54</v>
      </c>
      <c r="G68" s="34" t="n">
        <v>0</v>
      </c>
    </row>
    <row r="69" customFormat="false" ht="14.4" hidden="false" customHeight="false" outlineLevel="0" collapsed="false">
      <c r="A69" s="32" t="s">
        <v>83</v>
      </c>
      <c r="B69" s="34" t="n">
        <v>0</v>
      </c>
      <c r="C69" s="34" t="n">
        <v>0</v>
      </c>
      <c r="D69" s="34" t="n">
        <v>0</v>
      </c>
      <c r="E69" s="33" t="n">
        <v>16900.55</v>
      </c>
      <c r="F69" s="34" t="n">
        <v>0</v>
      </c>
      <c r="G69" s="34" t="n">
        <v>0</v>
      </c>
    </row>
    <row r="70" customFormat="false" ht="26.4" hidden="false" customHeight="false" outlineLevel="0" collapsed="false">
      <c r="A70" s="32" t="s">
        <v>76</v>
      </c>
      <c r="B70" s="33" t="n">
        <v>326589</v>
      </c>
      <c r="C70" s="33" t="n">
        <v>346500</v>
      </c>
      <c r="D70" s="33" t="n">
        <v>346500</v>
      </c>
      <c r="E70" s="33" t="n">
        <v>337015.26</v>
      </c>
      <c r="F70" s="34" t="n">
        <v>103.19</v>
      </c>
      <c r="G70" s="34" t="n">
        <v>97.26</v>
      </c>
    </row>
    <row r="71" customFormat="false" ht="14.4" hidden="false" customHeight="false" outlineLevel="0" collapsed="false">
      <c r="A71" s="32" t="s">
        <v>77</v>
      </c>
      <c r="B71" s="33" t="n">
        <v>326589</v>
      </c>
      <c r="C71" s="33" t="n">
        <v>346500</v>
      </c>
      <c r="D71" s="33" t="n">
        <v>346500</v>
      </c>
      <c r="E71" s="33" t="n">
        <v>337015.26</v>
      </c>
      <c r="F71" s="34" t="n">
        <v>103.19</v>
      </c>
      <c r="G71" s="34" t="n">
        <v>97.26</v>
      </c>
    </row>
    <row r="72" customFormat="false" ht="14.4" hidden="false" customHeight="false" outlineLevel="0" collapsed="false">
      <c r="A72" s="32" t="s">
        <v>78</v>
      </c>
      <c r="B72" s="33" t="n">
        <v>146564</v>
      </c>
      <c r="C72" s="34" t="n">
        <v>0</v>
      </c>
      <c r="D72" s="34" t="n">
        <v>0</v>
      </c>
      <c r="E72" s="33" t="n">
        <v>124475.87</v>
      </c>
      <c r="F72" s="34" t="n">
        <v>84.93</v>
      </c>
      <c r="G72" s="34" t="n">
        <v>0</v>
      </c>
    </row>
    <row r="73" customFormat="false" ht="14.4" hidden="false" customHeight="false" outlineLevel="0" collapsed="false">
      <c r="A73" s="32" t="s">
        <v>86</v>
      </c>
      <c r="B73" s="33" t="n">
        <v>180025</v>
      </c>
      <c r="C73" s="34" t="n">
        <v>0</v>
      </c>
      <c r="D73" s="34" t="n">
        <v>0</v>
      </c>
      <c r="E73" s="33" t="n">
        <v>212539.39</v>
      </c>
      <c r="F73" s="34" t="n">
        <v>118.06</v>
      </c>
      <c r="G73" s="34" t="n">
        <v>0</v>
      </c>
    </row>
    <row r="74" customFormat="false" ht="14.4" hidden="false" customHeight="false" outlineLevel="0" collapsed="false">
      <c r="A74" s="32" t="s">
        <v>14</v>
      </c>
      <c r="B74" s="33" t="n">
        <v>186547.99</v>
      </c>
      <c r="C74" s="33" t="n">
        <v>647500</v>
      </c>
      <c r="D74" s="33" t="n">
        <v>647500</v>
      </c>
      <c r="E74" s="33" t="n">
        <v>646423.36</v>
      </c>
      <c r="F74" s="34" t="n">
        <v>346.52</v>
      </c>
      <c r="G74" s="34" t="n">
        <v>99.83</v>
      </c>
    </row>
    <row r="75" customFormat="false" ht="14.4" hidden="false" customHeight="false" outlineLevel="0" collapsed="false">
      <c r="A75" s="32" t="s">
        <v>95</v>
      </c>
      <c r="B75" s="33" t="n">
        <v>186547.99</v>
      </c>
      <c r="C75" s="33" t="n">
        <v>180000</v>
      </c>
      <c r="D75" s="33" t="n">
        <v>180000</v>
      </c>
      <c r="E75" s="33" t="n">
        <v>181366.49</v>
      </c>
      <c r="F75" s="34" t="n">
        <v>97.22</v>
      </c>
      <c r="G75" s="34" t="n">
        <v>100.76</v>
      </c>
    </row>
    <row r="76" customFormat="false" ht="14.4" hidden="false" customHeight="false" outlineLevel="0" collapsed="false">
      <c r="A76" s="32" t="s">
        <v>105</v>
      </c>
      <c r="B76" s="33" t="n">
        <v>34808.88</v>
      </c>
      <c r="C76" s="33" t="n">
        <v>35000</v>
      </c>
      <c r="D76" s="33" t="n">
        <v>35000</v>
      </c>
      <c r="E76" s="33" t="n">
        <v>35000</v>
      </c>
      <c r="F76" s="34" t="n">
        <v>100.55</v>
      </c>
      <c r="G76" s="34" t="n">
        <v>100</v>
      </c>
    </row>
    <row r="77" customFormat="false" ht="14.4" hidden="false" customHeight="false" outlineLevel="0" collapsed="false">
      <c r="A77" s="32" t="s">
        <v>106</v>
      </c>
      <c r="B77" s="33" t="n">
        <v>34808.88</v>
      </c>
      <c r="C77" s="34" t="n">
        <v>0</v>
      </c>
      <c r="D77" s="34" t="n">
        <v>0</v>
      </c>
      <c r="E77" s="33" t="n">
        <v>35000</v>
      </c>
      <c r="F77" s="34" t="n">
        <v>100.55</v>
      </c>
      <c r="G77" s="34" t="n">
        <v>0</v>
      </c>
    </row>
    <row r="78" customFormat="false" ht="14.4" hidden="false" customHeight="false" outlineLevel="0" collapsed="false">
      <c r="A78" s="32" t="s">
        <v>96</v>
      </c>
      <c r="B78" s="33" t="n">
        <v>151739.11</v>
      </c>
      <c r="C78" s="33" t="n">
        <v>145000</v>
      </c>
      <c r="D78" s="33" t="n">
        <v>145000</v>
      </c>
      <c r="E78" s="33" t="n">
        <v>146366.49</v>
      </c>
      <c r="F78" s="34" t="n">
        <v>96.46</v>
      </c>
      <c r="G78" s="34" t="n">
        <v>100.94</v>
      </c>
    </row>
    <row r="79" customFormat="false" ht="14.4" hidden="false" customHeight="false" outlineLevel="0" collapsed="false">
      <c r="A79" s="32" t="s">
        <v>97</v>
      </c>
      <c r="B79" s="33" t="n">
        <v>151739.11</v>
      </c>
      <c r="C79" s="34" t="n">
        <v>0</v>
      </c>
      <c r="D79" s="34" t="n">
        <v>0</v>
      </c>
      <c r="E79" s="33" t="n">
        <v>146366.49</v>
      </c>
      <c r="F79" s="34" t="n">
        <v>96.46</v>
      </c>
      <c r="G79" s="34" t="n">
        <v>0</v>
      </c>
    </row>
    <row r="80" customFormat="false" ht="14.4" hidden="false" customHeight="false" outlineLevel="0" collapsed="false">
      <c r="A80" s="32" t="s">
        <v>110</v>
      </c>
      <c r="B80" s="34" t="n">
        <v>0</v>
      </c>
      <c r="C80" s="33" t="n">
        <v>467500</v>
      </c>
      <c r="D80" s="33" t="n">
        <v>467500</v>
      </c>
      <c r="E80" s="33" t="n">
        <v>465056.87</v>
      </c>
      <c r="F80" s="34" t="n">
        <v>0</v>
      </c>
      <c r="G80" s="34" t="n">
        <v>99.48</v>
      </c>
    </row>
    <row r="81" customFormat="false" ht="14.4" hidden="false" customHeight="false" outlineLevel="0" collapsed="false">
      <c r="A81" s="32" t="s">
        <v>111</v>
      </c>
      <c r="B81" s="34" t="n">
        <v>0</v>
      </c>
      <c r="C81" s="33" t="n">
        <v>467500</v>
      </c>
      <c r="D81" s="33" t="n">
        <v>467500</v>
      </c>
      <c r="E81" s="33" t="n">
        <v>465056.87</v>
      </c>
      <c r="F81" s="34" t="n">
        <v>0</v>
      </c>
      <c r="G81" s="34" t="n">
        <v>99.48</v>
      </c>
    </row>
    <row r="82" customFormat="false" ht="14.4" hidden="false" customHeight="false" outlineLevel="0" collapsed="false">
      <c r="A82" s="32" t="s">
        <v>112</v>
      </c>
      <c r="B82" s="34" t="n">
        <v>0</v>
      </c>
      <c r="C82" s="34" t="n">
        <v>0</v>
      </c>
      <c r="D82" s="34" t="n">
        <v>0</v>
      </c>
      <c r="E82" s="33" t="n">
        <v>465056.87</v>
      </c>
      <c r="F82" s="34" t="n">
        <v>0</v>
      </c>
      <c r="G82" s="34" t="n">
        <v>0</v>
      </c>
    </row>
    <row r="83" customFormat="false" ht="14.4" hidden="false" customHeight="false" outlineLevel="0" collapsed="false">
      <c r="A83" s="78" t="s">
        <v>147</v>
      </c>
      <c r="B83" s="79" t="n">
        <v>7429450.97</v>
      </c>
      <c r="C83" s="79" t="n">
        <v>8061970</v>
      </c>
      <c r="D83" s="79" t="n">
        <v>8061970</v>
      </c>
      <c r="E83" s="79" t="n">
        <v>7766573.01</v>
      </c>
      <c r="F83" s="80" t="n">
        <v>104.54</v>
      </c>
      <c r="G83" s="80" t="n">
        <v>96.34</v>
      </c>
    </row>
    <row r="85" customFormat="false" ht="14.4" hidden="false" customHeight="false" outlineLevel="0" collapsed="false">
      <c r="E85" s="81"/>
    </row>
    <row r="86" customFormat="false" ht="14.4" hidden="false" customHeight="false" outlineLevel="0" collapsed="false">
      <c r="E86" s="81"/>
    </row>
  </sheetData>
  <mergeCells count="3">
    <mergeCell ref="A1:G1"/>
    <mergeCell ref="A2:G2"/>
    <mergeCell ref="B5:G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X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6.11"/>
    <col collapsed="false" customWidth="true" hidden="false" outlineLevel="0" max="2" min="2" style="0" width="11.66"/>
    <col collapsed="false" customWidth="true" hidden="false" outlineLevel="0" max="3" min="3" style="0" width="14.34"/>
    <col collapsed="false" customWidth="true" hidden="false" outlineLevel="0" max="4" min="4" style="0" width="16.11"/>
    <col collapsed="false" customWidth="true" hidden="false" outlineLevel="0" max="5" min="5" style="0" width="19.45"/>
    <col collapsed="false" customWidth="true" hidden="false" outlineLevel="0" max="6" min="6" style="0" width="10.45"/>
    <col collapsed="false" customWidth="true" hidden="false" outlineLevel="0" max="7" min="7" style="0" width="10.89"/>
    <col collapsed="false" customWidth="true" hidden="true" outlineLevel="0" max="9" min="9" style="0" width="11.52"/>
    <col collapsed="false" customWidth="true" hidden="true" outlineLevel="0" max="10" min="10" style="0" width="8.89"/>
    <col collapsed="false" customWidth="true" hidden="true" outlineLevel="0" max="12" min="11" style="0" width="11.52"/>
    <col collapsed="false" customWidth="true" hidden="true" outlineLevel="0" max="13" min="13" style="0" width="20.66"/>
    <col collapsed="false" customWidth="true" hidden="false" outlineLevel="0" max="16" min="15" style="0" width="11.56"/>
    <col collapsed="false" customWidth="true" hidden="true" outlineLevel="0" max="18" min="18" style="0" width="11.52"/>
    <col collapsed="false" customWidth="true" hidden="true" outlineLevel="0" max="19" min="19" style="0" width="11.56"/>
  </cols>
  <sheetData>
    <row r="2" customFormat="false" ht="28.2" hidden="false" customHeight="true" outlineLevel="0" collapsed="false">
      <c r="A2" s="82" t="s">
        <v>148</v>
      </c>
      <c r="B2" s="82"/>
      <c r="C2" s="82"/>
      <c r="D2" s="82"/>
      <c r="E2" s="82"/>
      <c r="F2" s="82"/>
      <c r="G2" s="82"/>
      <c r="H2" s="82"/>
      <c r="J2" s="0" t="s">
        <v>149</v>
      </c>
      <c r="K2" s="0" t="s">
        <v>150</v>
      </c>
      <c r="L2" s="0" t="s">
        <v>151</v>
      </c>
      <c r="M2" s="0" t="s">
        <v>152</v>
      </c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customFormat="false" ht="28.8" hidden="false" customHeight="false" outlineLevel="0" collapsed="false">
      <c r="C3" s="84" t="s">
        <v>153</v>
      </c>
      <c r="D3" s="85" t="s">
        <v>154</v>
      </c>
      <c r="E3" s="85" t="s">
        <v>155</v>
      </c>
      <c r="F3" s="86"/>
      <c r="I3" s="87" t="n">
        <v>31</v>
      </c>
      <c r="J3" s="87" t="n">
        <v>545782</v>
      </c>
      <c r="K3" s="87" t="n">
        <v>650400</v>
      </c>
      <c r="L3" s="87" t="n">
        <v>650400</v>
      </c>
      <c r="M3" s="87" t="n">
        <v>650095</v>
      </c>
      <c r="N3" s="83"/>
      <c r="O3" s="83"/>
      <c r="P3" s="83"/>
      <c r="Q3" s="83"/>
      <c r="R3" s="83" t="n">
        <v>31</v>
      </c>
      <c r="S3" s="88" t="n">
        <v>650094.14</v>
      </c>
      <c r="T3" s="83"/>
      <c r="U3" s="83"/>
      <c r="V3" s="83"/>
      <c r="W3" s="83"/>
      <c r="X3" s="83"/>
    </row>
    <row r="4" customFormat="false" ht="14.4" hidden="false" customHeight="false" outlineLevel="0" collapsed="false">
      <c r="C4" s="89"/>
      <c r="D4" s="90"/>
      <c r="E4" s="90"/>
      <c r="F4" s="86"/>
      <c r="I4" s="87" t="n">
        <v>11</v>
      </c>
      <c r="J4" s="87" t="n">
        <v>640035</v>
      </c>
      <c r="K4" s="87" t="n">
        <v>968600</v>
      </c>
      <c r="L4" s="87" t="n">
        <v>968600</v>
      </c>
      <c r="M4" s="87" t="n">
        <v>957268</v>
      </c>
      <c r="R4" s="0" t="n">
        <v>11</v>
      </c>
      <c r="S4" s="87" t="n">
        <v>957268.65</v>
      </c>
    </row>
    <row r="5" customFormat="false" ht="14.4" hidden="false" customHeight="false" outlineLevel="0" collapsed="false">
      <c r="D5" s="91" t="s">
        <v>156</v>
      </c>
      <c r="E5" s="91"/>
      <c r="F5" s="91"/>
      <c r="I5" s="87" t="n">
        <v>42</v>
      </c>
      <c r="J5" s="87" t="n">
        <v>0</v>
      </c>
      <c r="K5" s="87" t="n">
        <v>1600</v>
      </c>
      <c r="L5" s="87" t="n">
        <v>1600</v>
      </c>
      <c r="M5" s="87" t="n">
        <v>1600</v>
      </c>
      <c r="R5" s="0" t="n">
        <v>42</v>
      </c>
      <c r="S5" s="87" t="n">
        <v>1600</v>
      </c>
    </row>
    <row r="6" customFormat="false" ht="14.4" hidden="false" customHeight="true" outlineLevel="0" collapsed="false">
      <c r="A6" s="92" t="s">
        <v>157</v>
      </c>
      <c r="B6" s="92"/>
      <c r="C6" s="93" t="n">
        <f aca="false">+M7</f>
        <v>2855</v>
      </c>
      <c r="D6" s="94" t="n">
        <v>16500</v>
      </c>
      <c r="E6" s="95" t="n">
        <v>16637.99</v>
      </c>
      <c r="F6" s="96" t="n">
        <f aca="false">+E6/D6</f>
        <v>1.00836303030303</v>
      </c>
      <c r="G6" s="97" t="n">
        <f aca="false">+E6/C6</f>
        <v>5.82766725043783</v>
      </c>
      <c r="I6" s="87" t="n">
        <v>44</v>
      </c>
      <c r="J6" s="87" t="n">
        <v>169294</v>
      </c>
      <c r="K6" s="87" t="n">
        <v>182800</v>
      </c>
      <c r="L6" s="87" t="n">
        <v>182800</v>
      </c>
      <c r="M6" s="87" t="n">
        <v>177507</v>
      </c>
      <c r="R6" s="0" t="n">
        <v>44</v>
      </c>
      <c r="S6" s="87" t="n">
        <v>177506.86</v>
      </c>
    </row>
    <row r="7" customFormat="false" ht="14.4" hidden="false" customHeight="false" outlineLevel="0" collapsed="false">
      <c r="A7" s="92" t="s">
        <v>158</v>
      </c>
      <c r="B7" s="92"/>
      <c r="C7" s="98" t="n">
        <v>0</v>
      </c>
      <c r="D7" s="95" t="n">
        <v>16170</v>
      </c>
      <c r="E7" s="95" t="n">
        <v>16234.81</v>
      </c>
      <c r="F7" s="99" t="n">
        <f aca="false">+E7/D7</f>
        <v>1.00400803957947</v>
      </c>
      <c r="G7" s="100"/>
      <c r="I7" s="87" t="n">
        <v>25</v>
      </c>
      <c r="J7" s="87" t="n">
        <v>15243</v>
      </c>
      <c r="K7" s="87" t="n">
        <v>10000</v>
      </c>
      <c r="L7" s="87" t="n">
        <v>10000</v>
      </c>
      <c r="M7" s="87" t="n">
        <v>2855</v>
      </c>
      <c r="R7" s="0" t="n">
        <v>25</v>
      </c>
      <c r="S7" s="87" t="n">
        <v>0</v>
      </c>
    </row>
    <row r="8" customFormat="false" ht="14.4" hidden="false" customHeight="false" outlineLevel="0" collapsed="false">
      <c r="A8" s="92" t="s">
        <v>159</v>
      </c>
      <c r="B8" s="92"/>
      <c r="C8" s="93" t="n">
        <f aca="false">+C6</f>
        <v>2855</v>
      </c>
      <c r="D8" s="101" t="n">
        <f aca="false">+D6-D7</f>
        <v>330</v>
      </c>
      <c r="E8" s="101" t="n">
        <f aca="false">+E6-E7</f>
        <v>403.180000000002</v>
      </c>
      <c r="F8" s="102" t="n">
        <f aca="false">+E8/D8</f>
        <v>1.22175757575758</v>
      </c>
      <c r="G8" s="100"/>
      <c r="I8" s="87" t="n">
        <v>55</v>
      </c>
      <c r="J8" s="87" t="n">
        <v>255394</v>
      </c>
      <c r="K8" s="87" t="n">
        <v>257600</v>
      </c>
      <c r="L8" s="87" t="n">
        <v>257600</v>
      </c>
      <c r="M8" s="87" t="n">
        <v>252240</v>
      </c>
      <c r="R8" s="0" t="n">
        <v>55</v>
      </c>
      <c r="S8" s="87" t="n">
        <v>255480.97</v>
      </c>
    </row>
    <row r="9" customFormat="false" ht="14.4" hidden="false" customHeight="true" outlineLevel="0" collapsed="false">
      <c r="A9" s="103"/>
      <c r="B9" s="103"/>
      <c r="C9" s="104"/>
      <c r="D9" s="105"/>
      <c r="E9" s="105"/>
      <c r="F9" s="100"/>
      <c r="I9" s="87" t="n">
        <v>29</v>
      </c>
      <c r="J9" s="87"/>
      <c r="K9" s="87" t="n">
        <v>1357</v>
      </c>
      <c r="L9" s="87" t="n">
        <v>1357</v>
      </c>
      <c r="M9" s="87" t="n">
        <v>-330</v>
      </c>
      <c r="P9" s="100"/>
      <c r="R9" s="0" t="n">
        <v>29</v>
      </c>
      <c r="S9" s="87" t="n">
        <v>1300</v>
      </c>
    </row>
    <row r="10" customFormat="false" ht="14.4" hidden="false" customHeight="false" outlineLevel="0" collapsed="false">
      <c r="A10" s="103"/>
      <c r="B10" s="103"/>
      <c r="C10" s="104"/>
      <c r="D10" s="106" t="s">
        <v>160</v>
      </c>
      <c r="E10" s="106"/>
      <c r="F10" s="100"/>
      <c r="I10" s="87" t="n">
        <v>49</v>
      </c>
      <c r="J10" s="87" t="n">
        <v>4870047</v>
      </c>
      <c r="K10" s="87" t="n">
        <v>5229200</v>
      </c>
      <c r="L10" s="87" t="n">
        <v>5229200</v>
      </c>
      <c r="M10" s="87" t="n">
        <v>5386200</v>
      </c>
      <c r="R10" s="0" t="n">
        <v>49</v>
      </c>
      <c r="S10" s="87" t="n">
        <v>5386200.35</v>
      </c>
    </row>
    <row r="11" customFormat="false" ht="14.4" hidden="false" customHeight="false" outlineLevel="0" collapsed="false">
      <c r="A11" s="92" t="s">
        <v>157</v>
      </c>
      <c r="B11" s="92"/>
      <c r="C11" s="98" t="n">
        <v>1357</v>
      </c>
      <c r="D11" s="94" t="n">
        <v>-330</v>
      </c>
      <c r="E11" s="94" t="n">
        <v>-330</v>
      </c>
      <c r="F11" s="97" t="n">
        <f aca="false">+E11/D11</f>
        <v>1</v>
      </c>
      <c r="I11" s="0" t="s">
        <v>161</v>
      </c>
      <c r="J11" s="0" t="n">
        <v>6495795</v>
      </c>
      <c r="K11" s="0" t="n">
        <v>7301557</v>
      </c>
      <c r="L11" s="0" t="n">
        <v>7301557</v>
      </c>
      <c r="M11" s="0" t="n">
        <v>7427765</v>
      </c>
      <c r="R11" s="0" t="s">
        <v>161</v>
      </c>
      <c r="S11" s="87" t="n">
        <v>7429450.97</v>
      </c>
    </row>
    <row r="12" customFormat="false" ht="14.4" hidden="false" customHeight="false" outlineLevel="0" collapsed="false">
      <c r="A12" s="92" t="s">
        <v>158</v>
      </c>
      <c r="B12" s="92"/>
      <c r="C12" s="98" t="n">
        <v>1300</v>
      </c>
      <c r="D12" s="94" t="n">
        <v>-330</v>
      </c>
      <c r="E12" s="94" t="n">
        <v>-330</v>
      </c>
      <c r="F12" s="97" t="n">
        <f aca="false">+E12/D12</f>
        <v>1</v>
      </c>
      <c r="J12" s="0" t="n">
        <v>6495795</v>
      </c>
      <c r="K12" s="0" t="n">
        <v>7301557</v>
      </c>
      <c r="L12" s="0" t="n">
        <v>7301557</v>
      </c>
      <c r="M12" s="0" t="n">
        <v>7427765</v>
      </c>
      <c r="S12" s="87" t="n">
        <v>7429450.97</v>
      </c>
    </row>
    <row r="13" customFormat="false" ht="14.4" hidden="false" customHeight="false" outlineLevel="0" collapsed="false">
      <c r="A13" s="92" t="s">
        <v>159</v>
      </c>
      <c r="B13" s="92"/>
      <c r="C13" s="98"/>
      <c r="D13" s="94" t="n">
        <v>0</v>
      </c>
      <c r="E13" s="94" t="n">
        <v>0</v>
      </c>
      <c r="F13" s="107"/>
    </row>
    <row r="14" customFormat="false" ht="14.4" hidden="false" customHeight="false" outlineLevel="0" collapsed="false">
      <c r="A14" s="108"/>
      <c r="B14" s="108"/>
      <c r="C14" s="104"/>
      <c r="D14" s="100"/>
      <c r="E14" s="100"/>
      <c r="F14" s="100"/>
    </row>
    <row r="15" customFormat="false" ht="14.4" hidden="false" customHeight="false" outlineLevel="0" collapsed="false">
      <c r="A15" s="109"/>
      <c r="B15" s="109"/>
      <c r="D15" s="91" t="s">
        <v>162</v>
      </c>
      <c r="E15" s="91"/>
      <c r="F15" s="91"/>
    </row>
    <row r="16" customFormat="false" ht="14.4" hidden="false" customHeight="false" outlineLevel="0" collapsed="false">
      <c r="A16" s="92" t="s">
        <v>157</v>
      </c>
      <c r="B16" s="92"/>
      <c r="C16" s="93" t="n">
        <f aca="false">+M10</f>
        <v>5386200</v>
      </c>
      <c r="D16" s="95" t="n">
        <v>5520200</v>
      </c>
      <c r="E16" s="95" t="n">
        <v>5479464.53</v>
      </c>
      <c r="F16" s="96" t="n">
        <f aca="false">+E16/D16</f>
        <v>0.992620653237202</v>
      </c>
      <c r="G16" s="96" t="n">
        <f aca="false">+E16/C16</f>
        <v>1.01731545987895</v>
      </c>
    </row>
    <row r="17" customFormat="false" ht="14.4" hidden="false" customHeight="false" outlineLevel="0" collapsed="false">
      <c r="A17" s="92" t="s">
        <v>158</v>
      </c>
      <c r="B17" s="92"/>
      <c r="C17" s="93" t="n">
        <f aca="false">+M10</f>
        <v>5386200</v>
      </c>
      <c r="D17" s="95" t="n">
        <f aca="false">+D16</f>
        <v>5520200</v>
      </c>
      <c r="E17" s="95" t="n">
        <f aca="false">+E16</f>
        <v>5479464.53</v>
      </c>
      <c r="F17" s="96" t="n">
        <f aca="false">+E17/D17</f>
        <v>0.992620653237202</v>
      </c>
      <c r="G17" s="96" t="n">
        <f aca="false">+E17/C17</f>
        <v>1.01731545987895</v>
      </c>
    </row>
    <row r="18" customFormat="false" ht="14.4" hidden="false" customHeight="false" outlineLevel="0" collapsed="false">
      <c r="A18" s="92" t="s">
        <v>159</v>
      </c>
      <c r="B18" s="92"/>
      <c r="C18" s="98" t="n">
        <v>0</v>
      </c>
      <c r="D18" s="107" t="n">
        <f aca="false">+D16-D17</f>
        <v>0</v>
      </c>
      <c r="E18" s="110" t="n">
        <f aca="false">+D18</f>
        <v>0</v>
      </c>
      <c r="F18" s="100"/>
      <c r="G18" s="100"/>
      <c r="H18" s="87"/>
    </row>
    <row r="19" customFormat="false" ht="14.4" hidden="false" customHeight="false" outlineLevel="0" collapsed="false">
      <c r="A19" s="109"/>
      <c r="B19" s="109"/>
    </row>
    <row r="20" customFormat="false" ht="14.4" hidden="false" customHeight="false" outlineLevel="0" collapsed="false">
      <c r="A20" s="109"/>
      <c r="B20" s="109"/>
      <c r="D20" s="91" t="s">
        <v>163</v>
      </c>
      <c r="E20" s="91"/>
      <c r="F20" s="91"/>
    </row>
    <row r="21" customFormat="false" ht="14.4" hidden="false" customHeight="false" outlineLevel="0" collapsed="false">
      <c r="A21" s="92" t="s">
        <v>157</v>
      </c>
      <c r="B21" s="92"/>
      <c r="C21" s="93" t="n">
        <f aca="false">+M8</f>
        <v>252240</v>
      </c>
      <c r="D21" s="95" t="n">
        <v>861500</v>
      </c>
      <c r="E21" s="95" t="n">
        <v>831013.38</v>
      </c>
      <c r="F21" s="96" t="n">
        <f aca="false">+E21/D21</f>
        <v>0.964612164828787</v>
      </c>
      <c r="G21" s="96" t="n">
        <f aca="false">+E21/C21</f>
        <v>3.29453449096099</v>
      </c>
    </row>
    <row r="22" customFormat="false" ht="14.4" hidden="false" customHeight="false" outlineLevel="0" collapsed="false">
      <c r="A22" s="92" t="s">
        <v>158</v>
      </c>
      <c r="B22" s="92"/>
      <c r="C22" s="93" t="n">
        <f aca="false">+S8</f>
        <v>255480.97</v>
      </c>
      <c r="D22" s="95" t="n">
        <f aca="false">467500+135000+137500+121500</f>
        <v>861500</v>
      </c>
      <c r="E22" s="95" t="n">
        <f aca="false">465056.87+136374.42+129009.39+100493.74</f>
        <v>830934.42</v>
      </c>
      <c r="F22" s="96" t="n">
        <f aca="false">+E22/D22</f>
        <v>0.964520510737087</v>
      </c>
      <c r="G22" s="96" t="n">
        <f aca="false">+E22/C22</f>
        <v>3.25243175646311</v>
      </c>
    </row>
    <row r="23" customFormat="false" ht="14.4" hidden="false" customHeight="false" outlineLevel="0" collapsed="false">
      <c r="A23" s="92" t="s">
        <v>159</v>
      </c>
      <c r="B23" s="92"/>
      <c r="C23" s="93" t="n">
        <f aca="false">+C21-C22</f>
        <v>-3240.97</v>
      </c>
      <c r="D23" s="95" t="n">
        <f aca="false">+D21-D22</f>
        <v>0</v>
      </c>
      <c r="E23" s="111" t="n">
        <f aca="false">+E21-E22</f>
        <v>78.9599999999628</v>
      </c>
      <c r="F23" s="100"/>
      <c r="G23" s="100"/>
    </row>
    <row r="24" customFormat="false" ht="14.4" hidden="false" customHeight="false" outlineLevel="0" collapsed="false">
      <c r="A24" s="109"/>
      <c r="B24" s="109"/>
      <c r="F24" s="100"/>
      <c r="G24" s="100"/>
    </row>
    <row r="25" customFormat="false" ht="14.4" hidden="false" customHeight="false" outlineLevel="0" collapsed="false">
      <c r="A25" s="109"/>
      <c r="B25" s="109"/>
      <c r="D25" s="112" t="s">
        <v>164</v>
      </c>
      <c r="E25" s="112"/>
      <c r="F25" s="112"/>
    </row>
    <row r="26" customFormat="false" ht="14.4" hidden="false" customHeight="false" outlineLevel="0" collapsed="false">
      <c r="A26" s="92" t="s">
        <v>157</v>
      </c>
      <c r="B26" s="92"/>
      <c r="C26" s="93" t="n">
        <f aca="false">+M4</f>
        <v>957268</v>
      </c>
      <c r="D26" s="95" t="n">
        <f aca="false">180000+382100+168700+86500</f>
        <v>817300</v>
      </c>
      <c r="E26" s="95" t="n">
        <f aca="false">179475.87+359075.24+161338.31+58968.69</f>
        <v>758858.11</v>
      </c>
      <c r="F26" s="96" t="n">
        <f aca="false">+E26/D26</f>
        <v>0.928493955707818</v>
      </c>
      <c r="G26" s="96" t="n">
        <f aca="false">+E26/C26</f>
        <v>0.792733184437378</v>
      </c>
    </row>
    <row r="27" customFormat="false" ht="14.4" hidden="false" customHeight="false" outlineLevel="0" collapsed="false">
      <c r="A27" s="92" t="s">
        <v>158</v>
      </c>
      <c r="B27" s="92"/>
      <c r="C27" s="93" t="n">
        <f aca="false">+C26</f>
        <v>957268</v>
      </c>
      <c r="D27" s="95" t="n">
        <f aca="false">+D26</f>
        <v>817300</v>
      </c>
      <c r="E27" s="95" t="n">
        <f aca="false">+E26</f>
        <v>758858.11</v>
      </c>
      <c r="F27" s="96" t="n">
        <f aca="false">+E27/D27</f>
        <v>0.928493955707818</v>
      </c>
      <c r="G27" s="96" t="n">
        <f aca="false">+E27/C27</f>
        <v>0.792733184437378</v>
      </c>
    </row>
    <row r="28" customFormat="false" ht="14.4" hidden="false" customHeight="false" outlineLevel="0" collapsed="false">
      <c r="A28" s="92" t="s">
        <v>159</v>
      </c>
      <c r="B28" s="92"/>
      <c r="C28" s="98" t="n">
        <v>0</v>
      </c>
      <c r="D28" s="107" t="n">
        <f aca="false">+D26-D27</f>
        <v>0</v>
      </c>
      <c r="E28" s="113" t="n">
        <f aca="false">+E26-E27</f>
        <v>0</v>
      </c>
      <c r="F28" s="100"/>
      <c r="G28" s="100"/>
    </row>
    <row r="29" customFormat="false" ht="14.4" hidden="false" customHeight="false" outlineLevel="0" collapsed="false">
      <c r="A29" s="109"/>
      <c r="B29" s="109"/>
      <c r="F29" s="100"/>
      <c r="G29" s="100"/>
    </row>
    <row r="30" customFormat="false" ht="14.4" hidden="false" customHeight="false" outlineLevel="0" collapsed="false">
      <c r="A30" s="109"/>
      <c r="B30" s="109"/>
      <c r="D30" s="112" t="s">
        <v>165</v>
      </c>
      <c r="E30" s="112"/>
    </row>
    <row r="31" customFormat="false" ht="14.4" hidden="false" customHeight="false" outlineLevel="0" collapsed="false">
      <c r="A31" s="92" t="s">
        <v>157</v>
      </c>
      <c r="B31" s="92"/>
      <c r="C31" s="93" t="n">
        <f aca="false">+M3</f>
        <v>650095</v>
      </c>
      <c r="D31" s="95" t="n">
        <f aca="false">482000+45000</f>
        <v>527000</v>
      </c>
      <c r="E31" s="95" t="n">
        <f aca="false">44992.07+481999.04</f>
        <v>526991.11</v>
      </c>
      <c r="F31" s="96" t="n">
        <f aca="false">+E31/D31</f>
        <v>0.999983130929791</v>
      </c>
      <c r="G31" s="96" t="n">
        <f aca="false">+E31/C31</f>
        <v>0.810637076119644</v>
      </c>
    </row>
    <row r="32" customFormat="false" ht="14.4" hidden="false" customHeight="false" outlineLevel="0" collapsed="false">
      <c r="A32" s="92" t="s">
        <v>158</v>
      </c>
      <c r="B32" s="92"/>
      <c r="C32" s="93" t="n">
        <f aca="false">+C31</f>
        <v>650095</v>
      </c>
      <c r="D32" s="95" t="n">
        <f aca="false">+D31</f>
        <v>527000</v>
      </c>
      <c r="E32" s="95" t="n">
        <f aca="false">+E31</f>
        <v>526991.11</v>
      </c>
      <c r="F32" s="96" t="n">
        <f aca="false">+E32/D32</f>
        <v>0.999983130929791</v>
      </c>
      <c r="G32" s="96" t="n">
        <f aca="false">+D32/C32</f>
        <v>0.810650751044078</v>
      </c>
    </row>
    <row r="33" customFormat="false" ht="14.4" hidden="false" customHeight="false" outlineLevel="0" collapsed="false">
      <c r="A33" s="92" t="s">
        <v>159</v>
      </c>
      <c r="B33" s="92"/>
      <c r="C33" s="98" t="n">
        <v>0</v>
      </c>
      <c r="D33" s="95" t="n">
        <f aca="false">+D31-D32</f>
        <v>0</v>
      </c>
      <c r="E33" s="113" t="n">
        <f aca="false">+E31-E32</f>
        <v>0</v>
      </c>
      <c r="F33" s="100"/>
      <c r="G33" s="100"/>
    </row>
    <row r="34" customFormat="false" ht="14.4" hidden="false" customHeight="false" outlineLevel="0" collapsed="false">
      <c r="A34" s="109"/>
      <c r="B34" s="109"/>
    </row>
    <row r="35" customFormat="false" ht="14.4" hidden="false" customHeight="false" outlineLevel="0" collapsed="false">
      <c r="A35" s="109"/>
      <c r="B35" s="109"/>
      <c r="D35" s="112" t="s">
        <v>166</v>
      </c>
      <c r="E35" s="112"/>
    </row>
    <row r="36" customFormat="false" ht="14.4" hidden="false" customHeight="false" outlineLevel="0" collapsed="false">
      <c r="A36" s="92" t="s">
        <v>157</v>
      </c>
      <c r="B36" s="92"/>
      <c r="C36" s="93" t="n">
        <f aca="false">+M6</f>
        <v>177507</v>
      </c>
      <c r="D36" s="95" t="n">
        <f aca="false">140000+15500</f>
        <v>155500</v>
      </c>
      <c r="E36" s="95" t="n">
        <f aca="false">139988.76+12801.27</f>
        <v>152790.03</v>
      </c>
      <c r="F36" s="96" t="n">
        <f aca="false">+E36/D36</f>
        <v>0.982572540192926</v>
      </c>
      <c r="G36" s="96" t="n">
        <f aca="false">+E36/C36</f>
        <v>0.860754956142575</v>
      </c>
    </row>
    <row r="37" customFormat="false" ht="14.4" hidden="false" customHeight="false" outlineLevel="0" collapsed="false">
      <c r="A37" s="92" t="s">
        <v>158</v>
      </c>
      <c r="B37" s="92"/>
      <c r="C37" s="93" t="n">
        <f aca="false">+C36</f>
        <v>177507</v>
      </c>
      <c r="D37" s="95" t="n">
        <f aca="false">+D36</f>
        <v>155500</v>
      </c>
      <c r="E37" s="95" t="n">
        <f aca="false">+E36</f>
        <v>152790.03</v>
      </c>
      <c r="F37" s="96" t="n">
        <f aca="false">+E37/D37</f>
        <v>0.982572540192926</v>
      </c>
      <c r="G37" s="96" t="n">
        <f aca="false">+E37/C37</f>
        <v>0.860754956142575</v>
      </c>
    </row>
    <row r="38" customFormat="false" ht="14.4" hidden="false" customHeight="false" outlineLevel="0" collapsed="false">
      <c r="A38" s="92" t="s">
        <v>159</v>
      </c>
      <c r="B38" s="92"/>
      <c r="C38" s="98" t="n">
        <v>0</v>
      </c>
      <c r="D38" s="95" t="n">
        <f aca="false">+D36-D37</f>
        <v>0</v>
      </c>
      <c r="E38" s="113" t="n">
        <f aca="false">+E36-E37</f>
        <v>0</v>
      </c>
      <c r="F38" s="100"/>
      <c r="G38" s="100"/>
    </row>
    <row r="39" customFormat="false" ht="14.4" hidden="false" customHeight="false" outlineLevel="0" collapsed="false">
      <c r="A39" s="109"/>
      <c r="B39" s="109"/>
      <c r="F39" s="100"/>
      <c r="G39" s="100"/>
    </row>
    <row r="40" customFormat="false" ht="14.4" hidden="false" customHeight="false" outlineLevel="0" collapsed="false">
      <c r="A40" s="109"/>
      <c r="B40" s="109"/>
      <c r="D40" s="112" t="s">
        <v>167</v>
      </c>
      <c r="E40" s="112"/>
    </row>
    <row r="41" customFormat="false" ht="14.4" hidden="false" customHeight="false" outlineLevel="0" collapsed="false">
      <c r="A41" s="92" t="s">
        <v>157</v>
      </c>
      <c r="B41" s="92"/>
      <c r="C41" s="93" t="n">
        <f aca="false">+M5</f>
        <v>1600</v>
      </c>
      <c r="D41" s="95" t="n">
        <v>1300</v>
      </c>
      <c r="E41" s="95" t="n">
        <v>1300</v>
      </c>
      <c r="F41" s="96" t="n">
        <f aca="false">+E41/D41</f>
        <v>1</v>
      </c>
      <c r="G41" s="96" t="n">
        <f aca="false">+E41/C41</f>
        <v>0.8125</v>
      </c>
    </row>
    <row r="42" customFormat="false" ht="14.4" hidden="false" customHeight="false" outlineLevel="0" collapsed="false">
      <c r="A42" s="92" t="s">
        <v>158</v>
      </c>
      <c r="B42" s="92"/>
      <c r="C42" s="93" t="n">
        <f aca="false">+C41</f>
        <v>1600</v>
      </c>
      <c r="D42" s="95" t="n">
        <v>1300</v>
      </c>
      <c r="E42" s="95" t="n">
        <v>1300</v>
      </c>
      <c r="F42" s="96" t="n">
        <f aca="false">+E42/D42</f>
        <v>1</v>
      </c>
      <c r="G42" s="96" t="n">
        <f aca="false">+E42/C42</f>
        <v>0.8125</v>
      </c>
    </row>
    <row r="43" customFormat="false" ht="14.4" hidden="false" customHeight="false" outlineLevel="0" collapsed="false">
      <c r="A43" s="92" t="s">
        <v>159</v>
      </c>
      <c r="B43" s="92"/>
      <c r="C43" s="98" t="n">
        <v>0</v>
      </c>
      <c r="D43" s="95" t="n">
        <v>0</v>
      </c>
      <c r="E43" s="113" t="n">
        <v>0</v>
      </c>
      <c r="F43" s="100"/>
      <c r="G43" s="100"/>
    </row>
    <row r="44" customFormat="false" ht="14.4" hidden="false" customHeight="false" outlineLevel="0" collapsed="false">
      <c r="A44" s="109"/>
      <c r="B44" s="109"/>
      <c r="F44" s="100"/>
      <c r="G44" s="100"/>
    </row>
    <row r="45" customFormat="false" ht="28.8" hidden="false" customHeight="false" outlineLevel="0" collapsed="false">
      <c r="A45" s="114"/>
      <c r="B45" s="114"/>
      <c r="C45" s="115" t="s">
        <v>168</v>
      </c>
      <c r="D45" s="116" t="s">
        <v>154</v>
      </c>
      <c r="E45" s="116" t="s">
        <v>155</v>
      </c>
      <c r="F45" s="114"/>
      <c r="G45" s="114"/>
    </row>
    <row r="46" customFormat="false" ht="14.4" hidden="false" customHeight="false" outlineLevel="0" collapsed="false">
      <c r="A46" s="117" t="s">
        <v>169</v>
      </c>
      <c r="B46" s="117"/>
      <c r="C46" s="118" t="n">
        <f aca="false">+C41+C36+C31+C26+C21+C16+C11+C6</f>
        <v>7429122</v>
      </c>
      <c r="D46" s="119" t="n">
        <f aca="false">+D41+D36+D31+D26+D21+D16+D11+D6</f>
        <v>7898970</v>
      </c>
      <c r="E46" s="119" t="n">
        <f aca="false">+E41+E36+E31+E26+E21+E16+E11+E6</f>
        <v>7766725.15</v>
      </c>
      <c r="F46" s="120" t="n">
        <f aca="false">+E46/D46</f>
        <v>0.983257962747042</v>
      </c>
      <c r="G46" s="120" t="n">
        <f aca="false">+E46/C46</f>
        <v>1.04544320984364</v>
      </c>
      <c r="H46" s="121"/>
      <c r="O46" s="87"/>
      <c r="P46" s="87"/>
    </row>
    <row r="47" customFormat="false" ht="14.4" hidden="false" customHeight="false" outlineLevel="0" collapsed="false">
      <c r="A47" s="117" t="s">
        <v>15</v>
      </c>
      <c r="B47" s="117"/>
      <c r="C47" s="118" t="n">
        <f aca="false">+C42+C37+C32+C27+C22+C17+C12</f>
        <v>7429450.97</v>
      </c>
      <c r="D47" s="119" t="n">
        <f aca="false">+D42+D37+D32+D27+D22+D17+D12+D7</f>
        <v>7898640</v>
      </c>
      <c r="E47" s="119" t="n">
        <f aca="false">+E42+E37+E32+E27+E22+E17+E12+E7+330</f>
        <v>7766573.01</v>
      </c>
      <c r="F47" s="120" t="n">
        <f aca="false">+E47/D47</f>
        <v>0.983279781076236</v>
      </c>
      <c r="G47" s="120" t="n">
        <f aca="false">+E47/C47</f>
        <v>1.04537644051509</v>
      </c>
      <c r="H47" s="121"/>
      <c r="O47" s="87"/>
      <c r="P47" s="87"/>
    </row>
    <row r="48" customFormat="false" ht="14.4" hidden="false" customHeight="false" outlineLevel="0" collapsed="false">
      <c r="A48" s="117" t="s">
        <v>159</v>
      </c>
      <c r="B48" s="117"/>
      <c r="C48" s="118" t="n">
        <f aca="false">+C46-C47</f>
        <v>-328.969999999739</v>
      </c>
      <c r="D48" s="119" t="n">
        <f aca="false">+D46-D47</f>
        <v>330</v>
      </c>
      <c r="E48" s="122" t="n">
        <f aca="false">+E46-E47</f>
        <v>152.140000000596</v>
      </c>
      <c r="F48" s="123"/>
      <c r="G48" s="123"/>
      <c r="H48" s="121"/>
      <c r="O48" s="87"/>
    </row>
    <row r="49" customFormat="false" ht="14.4" hidden="false" customHeight="false" outlineLevel="0" collapsed="false">
      <c r="F49" s="100"/>
      <c r="G49" s="100"/>
      <c r="H49" s="121"/>
    </row>
    <row r="50" customFormat="false" ht="14.4" hidden="false" customHeight="true" outlineLevel="0" collapsed="false">
      <c r="A50" s="124" t="s">
        <v>170</v>
      </c>
      <c r="B50" s="124"/>
      <c r="C50" s="124"/>
      <c r="D50" s="124"/>
      <c r="E50" s="124"/>
      <c r="F50" s="124"/>
      <c r="G50" s="124"/>
      <c r="H50" s="121"/>
    </row>
    <row r="51" customFormat="false" ht="14.4" hidden="false" customHeight="false" outlineLevel="0" collapsed="false">
      <c r="A51" s="124"/>
      <c r="B51" s="124"/>
      <c r="C51" s="124"/>
      <c r="D51" s="124"/>
      <c r="E51" s="124"/>
      <c r="F51" s="124"/>
      <c r="G51" s="124"/>
      <c r="H51" s="121"/>
    </row>
    <row r="52" customFormat="false" ht="14.4" hidden="false" customHeight="false" outlineLevel="0" collapsed="false">
      <c r="A52" s="124"/>
      <c r="B52" s="124"/>
      <c r="C52" s="124"/>
      <c r="D52" s="124"/>
      <c r="E52" s="124"/>
      <c r="F52" s="124"/>
      <c r="G52" s="124"/>
      <c r="H52" s="121"/>
    </row>
    <row r="53" customFormat="false" ht="14.4" hidden="false" customHeight="false" outlineLevel="0" collapsed="false">
      <c r="A53" s="124"/>
      <c r="B53" s="124"/>
      <c r="C53" s="124"/>
      <c r="D53" s="124"/>
      <c r="E53" s="124"/>
      <c r="F53" s="124"/>
      <c r="G53" s="124"/>
      <c r="H53" s="121"/>
    </row>
    <row r="54" customFormat="false" ht="14.4" hidden="false" customHeight="false" outlineLevel="0" collapsed="false">
      <c r="A54" s="124"/>
      <c r="B54" s="124"/>
      <c r="C54" s="124"/>
      <c r="D54" s="124"/>
      <c r="E54" s="124"/>
      <c r="F54" s="124"/>
      <c r="G54" s="124"/>
      <c r="H54" s="121"/>
    </row>
    <row r="55" customFormat="false" ht="14.4" hidden="false" customHeight="false" outlineLevel="0" collapsed="false">
      <c r="A55" s="124"/>
      <c r="B55" s="124"/>
      <c r="C55" s="124"/>
      <c r="D55" s="124"/>
      <c r="E55" s="124"/>
      <c r="F55" s="124"/>
      <c r="G55" s="124"/>
      <c r="H55" s="121"/>
    </row>
    <row r="56" customFormat="false" ht="14.4" hidden="false" customHeight="false" outlineLevel="0" collapsed="false">
      <c r="A56" s="124"/>
      <c r="B56" s="124"/>
      <c r="C56" s="124"/>
      <c r="D56" s="124"/>
      <c r="E56" s="124"/>
      <c r="F56" s="124"/>
      <c r="G56" s="124"/>
    </row>
    <row r="57" customFormat="false" ht="14.4" hidden="false" customHeight="false" outlineLevel="0" collapsed="false">
      <c r="A57" s="124"/>
      <c r="B57" s="124"/>
      <c r="C57" s="124"/>
      <c r="D57" s="124"/>
      <c r="E57" s="124"/>
      <c r="F57" s="124"/>
      <c r="G57" s="124"/>
    </row>
    <row r="58" customFormat="false" ht="28.2" hidden="false" customHeight="true" outlineLevel="0" collapsed="false">
      <c r="A58" s="124"/>
      <c r="B58" s="124"/>
      <c r="C58" s="124"/>
      <c r="D58" s="124"/>
      <c r="E58" s="124"/>
      <c r="F58" s="124"/>
      <c r="G58" s="124"/>
    </row>
    <row r="59" customFormat="false" ht="14.4" hidden="false" customHeight="false" outlineLevel="0" collapsed="false">
      <c r="A59" s="121"/>
      <c r="B59" s="121"/>
      <c r="C59" s="121"/>
      <c r="D59" s="121"/>
      <c r="E59" s="121"/>
      <c r="F59" s="121"/>
      <c r="G59" s="121"/>
    </row>
  </sheetData>
  <mergeCells count="37">
    <mergeCell ref="A2:H2"/>
    <mergeCell ref="D5:F5"/>
    <mergeCell ref="A6:B6"/>
    <mergeCell ref="A7:B7"/>
    <mergeCell ref="A8:B8"/>
    <mergeCell ref="D10:E10"/>
    <mergeCell ref="A11:B11"/>
    <mergeCell ref="A12:B12"/>
    <mergeCell ref="A13:B13"/>
    <mergeCell ref="D15:F15"/>
    <mergeCell ref="A16:B16"/>
    <mergeCell ref="A17:B17"/>
    <mergeCell ref="A18:B18"/>
    <mergeCell ref="D20:F20"/>
    <mergeCell ref="A21:B21"/>
    <mergeCell ref="A22:B22"/>
    <mergeCell ref="A23:B23"/>
    <mergeCell ref="D25:F25"/>
    <mergeCell ref="A26:B26"/>
    <mergeCell ref="A27:B27"/>
    <mergeCell ref="A28:B28"/>
    <mergeCell ref="D30:E30"/>
    <mergeCell ref="A31:B31"/>
    <mergeCell ref="A32:B32"/>
    <mergeCell ref="A33:B33"/>
    <mergeCell ref="D35:E35"/>
    <mergeCell ref="A36:B36"/>
    <mergeCell ref="A37:B37"/>
    <mergeCell ref="A38:B38"/>
    <mergeCell ref="D40:E40"/>
    <mergeCell ref="A41:B41"/>
    <mergeCell ref="A42:B42"/>
    <mergeCell ref="A43:B43"/>
    <mergeCell ref="A46:B46"/>
    <mergeCell ref="A47:B47"/>
    <mergeCell ref="A48:B48"/>
    <mergeCell ref="A50:G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2023-03-20T13:00:35Z</dcterms:created>
  <dc:creator>Korisnik</dc:creator>
  <dc:description/>
  <dc:language>hr-HR</dc:language>
  <cp:lastModifiedBy>Korisnik</cp:lastModifiedBy>
  <dcterms:modified xsi:type="dcterms:W3CDTF">2023-03-27T12:08:29Z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